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Tina\Documents\Assessor\Website Documents\"/>
    </mc:Choice>
  </mc:AlternateContent>
  <xr:revisionPtr revIDLastSave="0" documentId="8_{BF1C8981-ABCB-4AAC-8D88-397FE7C9633D}" xr6:coauthVersionLast="47" xr6:coauthVersionMax="47" xr10:uidLastSave="{00000000-0000-0000-0000-000000000000}"/>
  <bookViews>
    <workbookView xWindow="3540" yWindow="3540" windowWidth="21600" windowHeight="11385" xr2:uid="{082D8F20-C977-4D93-804A-CF56B8A78A56}"/>
  </bookViews>
  <sheets>
    <sheet name="m24AgECF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  <c r="J11" i="2"/>
  <c r="H11" i="2"/>
  <c r="G11" i="2"/>
  <c r="D11" i="2"/>
  <c r="I3" i="2"/>
  <c r="L3" i="2"/>
  <c r="P3" i="2" s="1"/>
  <c r="I4" i="2"/>
  <c r="L4" i="2"/>
  <c r="P4" i="2" s="1"/>
  <c r="P11" i="2" l="1"/>
  <c r="I12" i="2"/>
  <c r="I13" i="2"/>
  <c r="L11" i="2"/>
  <c r="N12" i="2" s="1"/>
  <c r="N3" i="2"/>
  <c r="N4" i="2"/>
  <c r="N13" i="2" l="1"/>
  <c r="Q12" i="2"/>
</calcChain>
</file>

<file path=xl/sharedStrings.xml><?xml version="1.0" encoding="utf-8"?>
<sst xmlns="http://schemas.openxmlformats.org/spreadsheetml/2006/main" count="76" uniqueCount="52">
  <si>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</si>
  <si>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</si>
  <si>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</si>
  <si>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</si>
  <si>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</si>
  <si>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</si>
  <si>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</si>
  <si>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</si>
  <si>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</si>
  <si>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</si>
  <si>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</si>
  <si>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</si>
  <si>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</si>
  <si>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</si>
  <si>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</si>
  <si>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</si>
  <si>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</si>
  <si>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AGR</t>
  </si>
  <si>
    <t>09-FAMILY</t>
  </si>
  <si>
    <t>090-017-300-060-01</t>
  </si>
  <si>
    <t>1453 S KNIGHT RD</t>
  </si>
  <si>
    <t>WD</t>
  </si>
  <si>
    <t>03-ARM'S LENGTH</t>
  </si>
  <si>
    <t>090-022-200-050-01</t>
  </si>
  <si>
    <t>884 E MUNGER RD</t>
  </si>
  <si>
    <t>Totals:</t>
  </si>
  <si>
    <t>Sale. Ratio =&gt;</t>
  </si>
  <si>
    <t>E.C.F. =&gt;</t>
  </si>
  <si>
    <t>Std. Deviation=&gt;</t>
  </si>
  <si>
    <t>Std. Dev. =&gt;</t>
  </si>
  <si>
    <t>Ave. E.C.F. =&gt;</t>
  </si>
  <si>
    <t>2024 Merritt Township Agricultural  ECF Analysis</t>
  </si>
  <si>
    <t>050-030-100-005-04</t>
  </si>
  <si>
    <t>940 BAY MID COUNTY LINE RD</t>
  </si>
  <si>
    <t>AG</t>
  </si>
  <si>
    <t>050-011-200-005-01</t>
  </si>
  <si>
    <t>701 W Newberg RD</t>
  </si>
  <si>
    <t>050-020-400-020-01</t>
  </si>
  <si>
    <t>1101 n carter rd</t>
  </si>
  <si>
    <t>060-010-200-005-06</t>
  </si>
  <si>
    <t>8368 SAUNDERS RD</t>
  </si>
  <si>
    <t>060-012-300-005-00</t>
  </si>
  <si>
    <t>9 MILE RD</t>
  </si>
  <si>
    <t>060-033-300-005-00</t>
  </si>
  <si>
    <t>1806 TOWNLINE 17 RD</t>
  </si>
  <si>
    <t>ECF Used for 2024:</t>
  </si>
  <si>
    <t>Notes</t>
  </si>
  <si>
    <t>Garfield</t>
  </si>
  <si>
    <t>Gibson</t>
  </si>
  <si>
    <t>Merritt</t>
  </si>
  <si>
    <t>Incorporated sales from similar townships due to lack of Arm's Length Ag Improved sales in Merritt.</t>
  </si>
  <si>
    <t>Line 13 Avg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</si>
</sst>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165" fontId="0" fillId="0" borderId="0" xfId="0" applyNumberFormat="1"/>
    <xf numFmtId="164" fontId="0" fillId="0" borderId="0" xfId="0" applyNumberFormat="1"/>
    <xf numFmtId="2" fontId="0" fillId="0" borderId="0" xfId="0" applyNumberFormat="1"/>
    <xf numFmtId="2" fontId="0" fillId="0" borderId="0" xfId="0" quotePrefix="1" applyNumberFormat="1"/>
    <xf numFmtId="4" fontId="0" fillId="0" borderId="0" xfId="0" applyNumberFormat="1"/>
    <xf numFmtId="164" fontId="2" fillId="0" borderId="0" xfId="0" applyNumberFormat="1" applyFont="1"/>
    <xf numFmtId="1" fontId="0" fillId="0" borderId="0" xfId="0" applyNumberFormat="1"/>
    <xf numFmtId="165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6DC3-743A-469B-9C59-B7CBD03AEC37}">
  <dimension ref="A1:R17"/>
  <sheetViews>
    <sheetView tabSelected="1" workbookViewId="0">
      <selection activeCell="F16" sqref="F16"/>
    </sheetView>
  </sheetViews>
  <sheetFormatPr defaultRowHeight="15" x14ac:dyDescent="0.25"/>
  <cols>
    <col min="1" max="1" width="18.140625" bestFit="1" customWidth="1"/>
    <col min="2" max="2" width="17" hidden="1" customWidth="1"/>
    <col min="3" max="3" width="10.42578125" style="3" bestFit="1" customWidth="1"/>
    <col min="4" max="4" width="12.7109375" style="5" bestFit="1" customWidth="1"/>
    <col min="5" max="5" width="6.7109375" customWidth="1"/>
    <col min="7" max="7" width="11.42578125" style="8" customWidth="1"/>
    <col min="8" max="8" width="14.5703125" style="5" customWidth="1"/>
    <col min="9" max="9" width="9.140625" style="6"/>
    <col min="10" max="10" width="13.7109375" style="5" customWidth="1"/>
    <col min="11" max="11" width="10.85546875" style="5" customWidth="1"/>
    <col min="12" max="12" width="11.42578125" style="5" customWidth="1"/>
    <col min="13" max="13" width="13.5703125" style="5" customWidth="1"/>
    <col min="14" max="14" width="9.140625" style="4"/>
    <col min="15" max="15" width="9.140625" style="10"/>
    <col min="16" max="16" width="9.140625" style="8"/>
    <col min="17" max="17" width="9.140625" style="6"/>
  </cols>
  <sheetData>
    <row r="1" spans="1:18" x14ac:dyDescent="0.25">
      <c r="H1" s="9" t="s">
        <v>31</v>
      </c>
    </row>
    <row r="2" spans="1:18" x14ac:dyDescent="0.25">
      <c r="A2" t="s">
        <v>0</v>
      </c>
      <c r="B2" t="s">
        <v>1</v>
      </c>
      <c r="C2" s="3" t="s">
        <v>2</v>
      </c>
      <c r="D2" s="5" t="s">
        <v>3</v>
      </c>
      <c r="E2" t="s">
        <v>4</v>
      </c>
      <c r="F2" t="s">
        <v>5</v>
      </c>
      <c r="G2" s="8" t="s">
        <v>6</v>
      </c>
      <c r="H2" s="5" t="s">
        <v>7</v>
      </c>
      <c r="I2" s="6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4" t="s">
        <v>13</v>
      </c>
      <c r="O2" s="10" t="s">
        <v>14</v>
      </c>
      <c r="P2" s="8" t="s">
        <v>15</v>
      </c>
      <c r="Q2" s="6" t="s">
        <v>16</v>
      </c>
      <c r="R2" t="s">
        <v>46</v>
      </c>
    </row>
    <row r="3" spans="1:18" x14ac:dyDescent="0.25">
      <c r="A3" t="s">
        <v>19</v>
      </c>
      <c r="B3" t="s">
        <v>20</v>
      </c>
      <c r="C3" s="3">
        <v>44407</v>
      </c>
      <c r="D3" s="5">
        <v>240000</v>
      </c>
      <c r="E3" t="s">
        <v>21</v>
      </c>
      <c r="F3" t="s">
        <v>22</v>
      </c>
      <c r="G3" s="8">
        <v>240000</v>
      </c>
      <c r="H3" s="5">
        <v>84150</v>
      </c>
      <c r="I3" s="6">
        <f>H3/G3*100</f>
        <v>35.0625</v>
      </c>
      <c r="J3" s="5">
        <v>170727</v>
      </c>
      <c r="K3" s="5">
        <v>134256</v>
      </c>
      <c r="L3" s="5">
        <f>G3-K3</f>
        <v>105744</v>
      </c>
      <c r="M3" s="5">
        <v>49664.3828125</v>
      </c>
      <c r="N3" s="4">
        <f>L3/M3</f>
        <v>2.1291717325718049</v>
      </c>
      <c r="O3" s="10">
        <v>1107</v>
      </c>
      <c r="P3" s="8">
        <f>L3/O3</f>
        <v>95.523035230352306</v>
      </c>
      <c r="Q3" s="7" t="s">
        <v>17</v>
      </c>
      <c r="R3" t="s">
        <v>49</v>
      </c>
    </row>
    <row r="4" spans="1:18" x14ac:dyDescent="0.25">
      <c r="A4" t="s">
        <v>23</v>
      </c>
      <c r="B4" t="s">
        <v>24</v>
      </c>
      <c r="C4" s="3">
        <v>44729</v>
      </c>
      <c r="D4" s="5">
        <v>135000</v>
      </c>
      <c r="E4" t="s">
        <v>21</v>
      </c>
      <c r="F4" t="s">
        <v>18</v>
      </c>
      <c r="G4" s="8">
        <v>135000</v>
      </c>
      <c r="H4" s="5">
        <v>86400</v>
      </c>
      <c r="I4" s="6">
        <f>H4/G4*100</f>
        <v>64</v>
      </c>
      <c r="J4" s="5">
        <v>185561</v>
      </c>
      <c r="K4" s="5">
        <v>33331</v>
      </c>
      <c r="L4" s="5">
        <f>G4-K4</f>
        <v>101669</v>
      </c>
      <c r="M4" s="5">
        <v>152230</v>
      </c>
      <c r="N4" s="4">
        <f>L4/M4</f>
        <v>0.66786441568678978</v>
      </c>
      <c r="O4" s="10">
        <v>1560</v>
      </c>
      <c r="P4" s="8">
        <f>L4/O4</f>
        <v>65.172435897435903</v>
      </c>
      <c r="Q4" s="7" t="s">
        <v>17</v>
      </c>
      <c r="R4" t="s">
        <v>49</v>
      </c>
    </row>
    <row r="5" spans="1:18" x14ac:dyDescent="0.25">
      <c r="A5" t="s">
        <v>32</v>
      </c>
      <c r="B5" t="s">
        <v>33</v>
      </c>
      <c r="C5" s="3">
        <v>44483</v>
      </c>
      <c r="D5" s="5">
        <v>270000</v>
      </c>
      <c r="E5" t="s">
        <v>21</v>
      </c>
      <c r="F5" t="s">
        <v>22</v>
      </c>
      <c r="G5" s="8">
        <v>270000</v>
      </c>
      <c r="H5" s="5">
        <v>60600</v>
      </c>
      <c r="I5" s="6">
        <v>22.444444444444443</v>
      </c>
      <c r="J5" s="5">
        <v>180973</v>
      </c>
      <c r="K5" s="5">
        <v>10988</v>
      </c>
      <c r="L5" s="5">
        <v>259012</v>
      </c>
      <c r="M5" s="5">
        <v>226646.671875</v>
      </c>
      <c r="N5" s="4">
        <v>1.1428008091062996</v>
      </c>
      <c r="O5" s="10">
        <v>1974</v>
      </c>
      <c r="P5" s="8">
        <v>131.21175278622087</v>
      </c>
      <c r="Q5" s="7" t="s">
        <v>34</v>
      </c>
      <c r="R5" t="s">
        <v>47</v>
      </c>
    </row>
    <row r="6" spans="1:18" x14ac:dyDescent="0.25">
      <c r="A6" t="s">
        <v>35</v>
      </c>
      <c r="B6" t="s">
        <v>36</v>
      </c>
      <c r="C6" s="3">
        <v>44510</v>
      </c>
      <c r="D6" s="5">
        <v>135000</v>
      </c>
      <c r="E6" t="s">
        <v>21</v>
      </c>
      <c r="F6" t="s">
        <v>22</v>
      </c>
      <c r="G6" s="8">
        <v>135000</v>
      </c>
      <c r="H6" s="5">
        <v>51500</v>
      </c>
      <c r="I6" s="6">
        <v>38.148148148148145</v>
      </c>
      <c r="J6" s="5">
        <v>137261</v>
      </c>
      <c r="K6" s="5">
        <v>19785</v>
      </c>
      <c r="L6" s="5">
        <v>115215</v>
      </c>
      <c r="M6" s="5">
        <v>134875</v>
      </c>
      <c r="N6" s="4">
        <v>0.85399999999999998</v>
      </c>
      <c r="O6" s="10">
        <v>852</v>
      </c>
      <c r="P6" s="8">
        <v>135.22999999999999</v>
      </c>
      <c r="Q6" s="7" t="s">
        <v>34</v>
      </c>
      <c r="R6" t="s">
        <v>47</v>
      </c>
    </row>
    <row r="7" spans="1:18" x14ac:dyDescent="0.25">
      <c r="A7" t="s">
        <v>37</v>
      </c>
      <c r="B7" t="s">
        <v>38</v>
      </c>
      <c r="C7" s="3">
        <v>44497</v>
      </c>
      <c r="D7" s="5">
        <v>185000</v>
      </c>
      <c r="E7" t="s">
        <v>21</v>
      </c>
      <c r="F7" t="s">
        <v>22</v>
      </c>
      <c r="G7" s="8">
        <v>185000</v>
      </c>
      <c r="H7" s="5">
        <v>83550</v>
      </c>
      <c r="I7" s="6">
        <v>45.162162162162161</v>
      </c>
      <c r="J7" s="5">
        <v>187576</v>
      </c>
      <c r="K7" s="5">
        <v>7317</v>
      </c>
      <c r="L7" s="5">
        <v>177683</v>
      </c>
      <c r="M7" s="5">
        <v>209956</v>
      </c>
      <c r="N7" s="4">
        <v>0.85899999999999999</v>
      </c>
      <c r="O7" s="10">
        <v>2340</v>
      </c>
      <c r="P7" s="8">
        <v>75.930000000000007</v>
      </c>
      <c r="Q7" s="7" t="s">
        <v>34</v>
      </c>
      <c r="R7" t="s">
        <v>47</v>
      </c>
    </row>
    <row r="8" spans="1:18" x14ac:dyDescent="0.25">
      <c r="A8" t="s">
        <v>39</v>
      </c>
      <c r="B8" t="s">
        <v>40</v>
      </c>
      <c r="C8" s="3">
        <v>44376</v>
      </c>
      <c r="D8" s="5">
        <v>213000</v>
      </c>
      <c r="E8" t="s">
        <v>21</v>
      </c>
      <c r="F8" t="s">
        <v>22</v>
      </c>
      <c r="G8" s="8">
        <v>213000</v>
      </c>
      <c r="H8" s="5">
        <v>40432</v>
      </c>
      <c r="I8" s="6">
        <v>18.982159624413146</v>
      </c>
      <c r="J8" s="5">
        <v>144411</v>
      </c>
      <c r="K8" s="5">
        <v>8325</v>
      </c>
      <c r="L8" s="5">
        <v>204675</v>
      </c>
      <c r="M8" s="5">
        <v>174469.234375</v>
      </c>
      <c r="N8" s="4">
        <v>1.1731294673998307</v>
      </c>
      <c r="O8" s="10">
        <v>2343</v>
      </c>
      <c r="P8" s="8">
        <v>87.355953905249677</v>
      </c>
      <c r="Q8" s="7" t="s">
        <v>34</v>
      </c>
      <c r="R8" t="s">
        <v>48</v>
      </c>
    </row>
    <row r="9" spans="1:18" x14ac:dyDescent="0.25">
      <c r="A9" t="s">
        <v>41</v>
      </c>
      <c r="B9" t="s">
        <v>42</v>
      </c>
      <c r="C9" s="3">
        <v>44412</v>
      </c>
      <c r="D9" s="5">
        <v>425000</v>
      </c>
      <c r="E9" t="s">
        <v>21</v>
      </c>
      <c r="F9" t="s">
        <v>22</v>
      </c>
      <c r="G9" s="8">
        <v>425000</v>
      </c>
      <c r="H9" s="5">
        <v>264100</v>
      </c>
      <c r="I9" s="6">
        <v>62.141176470588235</v>
      </c>
      <c r="J9" s="5">
        <v>722439</v>
      </c>
      <c r="K9" s="5">
        <v>299900</v>
      </c>
      <c r="L9" s="5">
        <v>125100</v>
      </c>
      <c r="M9" s="5">
        <v>541716.66987179499</v>
      </c>
      <c r="N9" s="4">
        <v>0.23093252793864863</v>
      </c>
      <c r="O9" s="10">
        <v>1544</v>
      </c>
      <c r="P9" s="8">
        <v>81.023316062176164</v>
      </c>
      <c r="Q9" s="7" t="s">
        <v>34</v>
      </c>
      <c r="R9" t="s">
        <v>48</v>
      </c>
    </row>
    <row r="10" spans="1:18" x14ac:dyDescent="0.25">
      <c r="A10" t="s">
        <v>43</v>
      </c>
      <c r="B10" t="s">
        <v>44</v>
      </c>
      <c r="C10" s="3">
        <v>44434</v>
      </c>
      <c r="D10" s="5">
        <v>375000</v>
      </c>
      <c r="E10" t="s">
        <v>21</v>
      </c>
      <c r="F10" t="s">
        <v>22</v>
      </c>
      <c r="G10" s="8">
        <v>375000</v>
      </c>
      <c r="H10" s="5">
        <v>154400</v>
      </c>
      <c r="I10" s="6">
        <v>41.173333333333332</v>
      </c>
      <c r="J10" s="5">
        <v>371534</v>
      </c>
      <c r="K10" s="5">
        <v>242714</v>
      </c>
      <c r="L10" s="5">
        <v>132286</v>
      </c>
      <c r="M10" s="5">
        <v>165153.843349359</v>
      </c>
      <c r="N10" s="4">
        <v>0.80098650638222302</v>
      </c>
      <c r="O10" s="10">
        <v>1664</v>
      </c>
      <c r="P10" s="8">
        <v>79.49879807692308</v>
      </c>
      <c r="Q10" s="7" t="s">
        <v>34</v>
      </c>
      <c r="R10" t="s">
        <v>48</v>
      </c>
    </row>
    <row r="11" spans="1:18" x14ac:dyDescent="0.25">
      <c r="C11" s="3" t="s">
        <v>25</v>
      </c>
      <c r="D11" s="5">
        <f>+SUM(D3:D10)</f>
        <v>1978000</v>
      </c>
      <c r="G11" s="8">
        <f>+SUM(G3:G10)</f>
        <v>1978000</v>
      </c>
      <c r="H11" s="5">
        <f>+SUM(H3:H10)</f>
        <v>825132</v>
      </c>
      <c r="J11" s="5">
        <f>+SUM(J3:J10)</f>
        <v>2100482</v>
      </c>
      <c r="L11" s="5">
        <f>+SUM(L3:L4)</f>
        <v>207413</v>
      </c>
      <c r="M11" s="5">
        <f>+SUM(M3:M10)</f>
        <v>1654711.802283654</v>
      </c>
      <c r="P11" s="8">
        <f>AVERAGE(P3:P10)</f>
        <v>93.868161494794748</v>
      </c>
    </row>
    <row r="12" spans="1:18" x14ac:dyDescent="0.25">
      <c r="H12" s="5" t="s">
        <v>26</v>
      </c>
      <c r="I12" s="6">
        <f>H11/G11*100</f>
        <v>41.7154701718908</v>
      </c>
      <c r="M12" s="5" t="s">
        <v>27</v>
      </c>
      <c r="N12" s="4">
        <f>L11/M11</f>
        <v>0.12534690313669791</v>
      </c>
      <c r="P12" s="8" t="s">
        <v>28</v>
      </c>
      <c r="Q12" s="6">
        <f>STDEV(N3:N10)</f>
        <v>0.54843313317541653</v>
      </c>
    </row>
    <row r="13" spans="1:18" x14ac:dyDescent="0.25">
      <c r="H13" s="5" t="s">
        <v>29</v>
      </c>
      <c r="I13" s="6">
        <f>STDEV(I3:I4)</f>
        <v>20.461902480585717</v>
      </c>
      <c r="M13" s="5" t="s">
        <v>30</v>
      </c>
      <c r="N13" s="11">
        <f>AVERAGE(N3:N10)</f>
        <v>0.98223568238569947</v>
      </c>
    </row>
    <row r="15" spans="1:18" x14ac:dyDescent="0.25">
      <c r="F15" s="2" t="s">
        <v>45</v>
      </c>
    </row>
    <row r="16" spans="1:18" x14ac:dyDescent="0.25">
      <c r="F16" s="12">
        <v>0.98199999999999998</v>
      </c>
      <c r="G16" s="1"/>
      <c r="H16" s="8" t="s">
        <v>51</v>
      </c>
      <c r="I16" s="5"/>
      <c r="J16" s="6"/>
      <c r="N16" s="5"/>
      <c r="O16" s="4"/>
      <c r="P16" s="10"/>
    </row>
    <row r="17" spans="1:1" x14ac:dyDescent="0.25">
      <c r="A17" t="s">
        <v>50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7C67-C7DC-44B7-AB38-9B8F6AB9816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m24AgECF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Tina Fleischmann</cp:lastModifiedBy>
  <cp:lastPrinted>2024-04-20T15:58:22Z</cp:lastPrinted>
  <dcterms:created xsi:type="dcterms:W3CDTF">2024-02-13T12:11:26Z</dcterms:created>
  <dcterms:modified xsi:type="dcterms:W3CDTF">2024-05-14T16:19:54Z</dcterms:modified>
</cp:coreProperties>
</file>