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na\Documents\Assessor\Website Documents\"/>
    </mc:Choice>
  </mc:AlternateContent>
  <xr:revisionPtr revIDLastSave="0" documentId="8_{6F2DC0C8-18F4-4991-A9B0-147979B5846E}" xr6:coauthVersionLast="47" xr6:coauthVersionMax="47" xr10:uidLastSave="{00000000-0000-0000-0000-000000000000}"/>
  <bookViews>
    <workbookView xWindow="2850" yWindow="2850" windowWidth="21600" windowHeight="11385" xr2:uid="{362D4ABF-9086-47B6-B721-588AEAF89984}"/>
  </bookViews>
  <sheets>
    <sheet name="M24AgLV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2" l="1"/>
  <c r="K14" i="2"/>
  <c r="K28" i="2"/>
  <c r="K27" i="2"/>
  <c r="D35" i="2"/>
  <c r="G35" i="2"/>
  <c r="H35" i="2"/>
  <c r="J35" i="2"/>
  <c r="M35" i="2"/>
  <c r="P34" i="2"/>
  <c r="I34" i="2"/>
  <c r="K34" i="2"/>
  <c r="O34" i="2" s="1"/>
  <c r="I11" i="2"/>
  <c r="K11" i="2"/>
  <c r="O11" i="2" s="1"/>
  <c r="P11" i="2"/>
  <c r="K12" i="2"/>
  <c r="I21" i="2"/>
  <c r="K21" i="2"/>
  <c r="P21" i="2" s="1"/>
  <c r="I32" i="2"/>
  <c r="K32" i="2"/>
  <c r="P32" i="2" s="1"/>
  <c r="K33" i="2"/>
  <c r="I23" i="2"/>
  <c r="K23" i="2"/>
  <c r="C28" i="1"/>
  <c r="K31" i="2"/>
  <c r="K30" i="2"/>
  <c r="K19" i="2"/>
  <c r="I19" i="2"/>
  <c r="K18" i="2"/>
  <c r="I18" i="2"/>
  <c r="K9" i="2"/>
  <c r="K8" i="2"/>
  <c r="K7" i="2"/>
  <c r="I3" i="2"/>
  <c r="K3" i="2"/>
  <c r="K4" i="2"/>
  <c r="I5" i="2"/>
  <c r="K5" i="2"/>
  <c r="I6" i="2"/>
  <c r="K6" i="2"/>
  <c r="O6" i="2" s="1"/>
  <c r="I10" i="2"/>
  <c r="K10" i="2"/>
  <c r="I13" i="2"/>
  <c r="K13" i="2"/>
  <c r="I16" i="2"/>
  <c r="K16" i="2"/>
  <c r="P16" i="2" s="1"/>
  <c r="I17" i="2"/>
  <c r="K17" i="2"/>
  <c r="I20" i="2"/>
  <c r="K20" i="2"/>
  <c r="I22" i="2"/>
  <c r="K22" i="2"/>
  <c r="I24" i="2"/>
  <c r="K24" i="2"/>
  <c r="I25" i="2"/>
  <c r="K25" i="2"/>
  <c r="O25" i="2" s="1"/>
  <c r="I26" i="2"/>
  <c r="K26" i="2"/>
  <c r="O26" i="2" s="1"/>
  <c r="I29" i="2"/>
  <c r="K29" i="2"/>
  <c r="P29" i="2" s="1"/>
  <c r="N35" i="2"/>
  <c r="O21" i="2" l="1"/>
  <c r="O32" i="2"/>
  <c r="P23" i="2"/>
  <c r="O23" i="2"/>
  <c r="P5" i="2"/>
  <c r="O5" i="2"/>
  <c r="I36" i="2"/>
  <c r="O29" i="2"/>
  <c r="O16" i="2"/>
  <c r="O24" i="2"/>
  <c r="O20" i="2"/>
  <c r="O3" i="2"/>
  <c r="P25" i="2"/>
  <c r="P24" i="2"/>
  <c r="P20" i="2"/>
  <c r="P3" i="2"/>
  <c r="O10" i="2"/>
  <c r="P10" i="2"/>
  <c r="P22" i="2"/>
  <c r="O22" i="2"/>
  <c r="P17" i="2"/>
  <c r="O17" i="2"/>
  <c r="O13" i="2"/>
  <c r="P13" i="2"/>
  <c r="P26" i="2"/>
  <c r="P6" i="2"/>
  <c r="K35" i="2"/>
  <c r="N37" i="2" s="1"/>
  <c r="P37" i="2" l="1"/>
</calcChain>
</file>

<file path=xl/sharedStrings.xml><?xml version="1.0" encoding="utf-8"?>
<sst xmlns="http://schemas.openxmlformats.org/spreadsheetml/2006/main" count="243" uniqueCount="109">
  <si>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</si>
  <si>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</si>
  <si>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</si>
  <si>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</si>
  <si>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</si>
  <si>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</si>
  <si>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</si>
  <si>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</si>
  <si>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</si>
  <si>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</si>
  <si>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</si>
  <si>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</si>
  <si>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Net Acres</t>
  </si>
  <si>
    <t>Total Acres</t>
  </si>
  <si>
    <t>Dollars/Acre</t>
  </si>
  <si>
    <t>Dollars/SqFt</t>
  </si>
  <si>
    <t>Other Parcels in Sale</t>
  </si>
  <si>
    <t>Land Table</t>
  </si>
  <si>
    <t>Use Code</t>
  </si>
  <si>
    <t>Class</t>
  </si>
  <si>
    <t>WD</t>
  </si>
  <si>
    <t>AGRICULTURE</t>
  </si>
  <si>
    <t>102</t>
  </si>
  <si>
    <t>S NOLET RD</t>
  </si>
  <si>
    <t>03-ARM'S LENGTH</t>
  </si>
  <si>
    <t>090-003-300-020-00</t>
  </si>
  <si>
    <t>E GERMAN RD</t>
  </si>
  <si>
    <t>090-003-300-040-00</t>
  </si>
  <si>
    <t>S FARLEY RD</t>
  </si>
  <si>
    <t>090-010-400-010-00</t>
  </si>
  <si>
    <t>S BRIGGS RD</t>
  </si>
  <si>
    <t>S COTTER RD</t>
  </si>
  <si>
    <t>090-013-100-050-00</t>
  </si>
  <si>
    <t>090-016-300-190-02, 090-023-200-040-00, 090-024-100-040-00</t>
  </si>
  <si>
    <t>090-013-300-010-00</t>
  </si>
  <si>
    <t>OTH</t>
  </si>
  <si>
    <t>REESE RD</t>
  </si>
  <si>
    <t>E MUNGER RD</t>
  </si>
  <si>
    <t>090-016-100-020-00</t>
  </si>
  <si>
    <t>S FINN RD</t>
  </si>
  <si>
    <t>090-016-100-050-03</t>
  </si>
  <si>
    <t>E RUSSELL &amp; FINN RDS</t>
  </si>
  <si>
    <t>090-016-300-190-02</t>
  </si>
  <si>
    <t>090-013-100-050-00, 090-023-200-040-00, 090-024-100-040-00</t>
  </si>
  <si>
    <t>S KNIGHT RD</t>
  </si>
  <si>
    <t>090-018-400-020-07</t>
  </si>
  <si>
    <t>W MUNGER RD</t>
  </si>
  <si>
    <t>090-018-400-020-04, 090-018-400-020-06</t>
  </si>
  <si>
    <t>S TUSCOLA RD</t>
  </si>
  <si>
    <t>090-021-200-030-00</t>
  </si>
  <si>
    <t>090-022-300-015-00</t>
  </si>
  <si>
    <t>E BROWN RD</t>
  </si>
  <si>
    <t>090-027-100-050-00, 090-027-200-010-02</t>
  </si>
  <si>
    <t>090-022-300-030-00</t>
  </si>
  <si>
    <t>LC</t>
  </si>
  <si>
    <t>090-023-200-040-00</t>
  </si>
  <si>
    <t>090-016-300-190-02, 090-013-100-050-00, 090-024-100-040-00</t>
  </si>
  <si>
    <t>090-023-400-010-00</t>
  </si>
  <si>
    <t>090-024-100-020-00</t>
  </si>
  <si>
    <t>090-024-100-040-00</t>
  </si>
  <si>
    <t>090-016-300-190-02, 090-023-200-040-00, 090-013-100-050-00</t>
  </si>
  <si>
    <t>090-026-100-020-00</t>
  </si>
  <si>
    <t>090-027-100-040-00</t>
  </si>
  <si>
    <t>090-027-100-050-00</t>
  </si>
  <si>
    <t>090-022-300-015-00, 090-027-200-010-02</t>
  </si>
  <si>
    <t>090-027-200-010-02</t>
  </si>
  <si>
    <t>090-027-100-050-00, 090-022-300-015-00</t>
  </si>
  <si>
    <t>090-030-400-040-00</t>
  </si>
  <si>
    <t>090-032-200-070-00</t>
  </si>
  <si>
    <t>090-033-300-040-00</t>
  </si>
  <si>
    <t>WEBBER RD</t>
  </si>
  <si>
    <t>090-027-100-040-00, 090-022-300-030-00, 090-   -   -   -</t>
  </si>
  <si>
    <t>090-034-400-020-00</t>
  </si>
  <si>
    <t>090-036-400-030-00, 090-036-300-040-00</t>
  </si>
  <si>
    <t>E MARKEL RD</t>
  </si>
  <si>
    <t>090-036-300-040-00</t>
  </si>
  <si>
    <t>090-036-400-030-00</t>
  </si>
  <si>
    <t>090-036-400-030-00, 090-034-400-020-00</t>
  </si>
  <si>
    <t>090-034-400-020-00, 090-036-300-040-00</t>
  </si>
  <si>
    <t>Totals:</t>
  </si>
  <si>
    <t>Sale. Ratio =&gt;</t>
  </si>
  <si>
    <t>Average</t>
  </si>
  <si>
    <t>Std. Dev. =&gt;</t>
  </si>
  <si>
    <t>per Net Acre=&gt;</t>
  </si>
  <si>
    <t>per SqFt=&gt;</t>
  </si>
  <si>
    <t>090-018-400-020-04</t>
  </si>
  <si>
    <t>090-018-400-020-06</t>
  </si>
  <si>
    <t>sold together</t>
  </si>
  <si>
    <t>Notes</t>
  </si>
  <si>
    <t>18.22 acres random tile</t>
  </si>
  <si>
    <t>#1 soil/Tiled</t>
  </si>
  <si>
    <t>Poor Soil/sand</t>
  </si>
  <si>
    <t>used Average/Acre</t>
  </si>
  <si>
    <t>used #11 &amp; 12 sales /acre</t>
  </si>
  <si>
    <t>$3600/acre</t>
  </si>
  <si>
    <t>090-017-300-060-01</t>
  </si>
  <si>
    <t>Woods</t>
  </si>
  <si>
    <t>Per Sq Ft</t>
  </si>
  <si>
    <t>10 acres woods &amp;28.5 soil #1/Tiled</t>
  </si>
  <si>
    <t>16 acres sand/poor soil</t>
  </si>
  <si>
    <t>Used for 2024:</t>
  </si>
  <si>
    <t>Merritt Twp 2024 Ag Land Values</t>
  </si>
  <si>
    <t>Used Avg/SF</t>
  </si>
  <si>
    <t>$0.17/SF</t>
  </si>
  <si>
    <t xml:space="preserve">A </t>
  </si>
  <si>
    <t>$6400/acre</t>
  </si>
  <si>
    <t>used #5 sale</t>
  </si>
  <si>
    <t>$7500/acre</t>
  </si>
  <si>
    <t>No 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</si>
</sst>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2" borderId="0" xfId="0" applyFill="1"/>
    <xf numFmtId="14" fontId="0" fillId="2" borderId="0" xfId="0" applyNumberFormat="1" applyFill="1"/>
    <xf numFmtId="164" fontId="0" fillId="2" borderId="0" xfId="0" applyNumberFormat="1" applyFill="1"/>
    <xf numFmtId="2" fontId="0" fillId="2" borderId="0" xfId="0" applyNumberFormat="1" applyFill="1"/>
    <xf numFmtId="0" fontId="2" fillId="0" borderId="0" xfId="0" applyFont="1"/>
    <xf numFmtId="2" fontId="1" fillId="0" borderId="0" xfId="0" applyNumberFormat="1" applyFont="1"/>
    <xf numFmtId="164" fontId="3" fillId="0" borderId="0" xfId="0" applyNumberFormat="1" applyFont="1"/>
    <xf numFmtId="0" fontId="4" fillId="0" borderId="0" xfId="0" applyFont="1"/>
    <xf numFmtId="164" fontId="5" fillId="0" borderId="0" xfId="0" applyNumberFormat="1" applyFont="1"/>
    <xf numFmtId="164" fontId="1" fillId="0" borderId="0" xfId="0" applyNumberFormat="1" applyFont="1"/>
    <xf numFmtId="2" fontId="0" fillId="2" borderId="0" xfId="0" quotePrefix="1" applyNumberFormat="1" applyFill="1"/>
    <xf numFmtId="2" fontId="0" fillId="0" borderId="0" xfId="0" quotePrefix="1" applyNumberFormat="1"/>
    <xf numFmtId="1" fontId="0" fillId="2" borderId="0" xfId="0" quotePrefix="1" applyNumberFormat="1" applyFill="1"/>
    <xf numFmtId="2" fontId="6" fillId="0" borderId="0" xfId="0" applyNumberFormat="1" applyFont="1"/>
    <xf numFmtId="0" fontId="1" fillId="0" borderId="0" xfId="0" applyFont="1"/>
    <xf numFmtId="164" fontId="7" fillId="0" borderId="0" xfId="0" applyNumberFormat="1" applyFont="1"/>
    <xf numFmtId="0" fontId="6" fillId="2" borderId="0" xfId="0" applyFont="1" applyFill="1"/>
    <xf numFmtId="14" fontId="6" fillId="2" borderId="0" xfId="0" applyNumberFormat="1" applyFont="1" applyFill="1"/>
    <xf numFmtId="164" fontId="6" fillId="2" borderId="0" xfId="0" applyNumberFormat="1" applyFont="1" applyFill="1"/>
    <xf numFmtId="2" fontId="6" fillId="2" borderId="0" xfId="0" applyNumberFormat="1" applyFont="1" applyFill="1"/>
    <xf numFmtId="2" fontId="6" fillId="2" borderId="0" xfId="0" quotePrefix="1" applyNumberFormat="1" applyFont="1" applyFill="1"/>
    <xf numFmtId="164" fontId="7" fillId="2" borderId="0" xfId="0" applyNumberFormat="1" applyFont="1" applyFill="1"/>
    <xf numFmtId="0" fontId="6" fillId="0" borderId="0" xfId="0" applyFont="1"/>
    <xf numFmtId="14" fontId="6" fillId="0" borderId="0" xfId="0" applyNumberFormat="1" applyFont="1"/>
    <xf numFmtId="164" fontId="6" fillId="0" borderId="0" xfId="0" applyNumberFormat="1" applyFont="1"/>
    <xf numFmtId="2" fontId="6" fillId="0" borderId="0" xfId="0" quotePrefix="1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F749-CB8C-406C-874A-2345330CC682}">
  <dimension ref="A1:U43"/>
  <sheetViews>
    <sheetView tabSelected="1" workbookViewId="0">
      <selection activeCell="L41" sqref="L41"/>
    </sheetView>
  </sheetViews>
  <sheetFormatPr defaultRowHeight="15" x14ac:dyDescent="0.25"/>
  <cols>
    <col min="1" max="1" width="17.28515625" customWidth="1"/>
    <col min="2" max="2" width="0" hidden="1" customWidth="1"/>
    <col min="3" max="3" width="10.7109375" style="1" bestFit="1" customWidth="1"/>
    <col min="4" max="4" width="13.85546875" style="2" bestFit="1" customWidth="1"/>
    <col min="6" max="6" width="9.140625" hidden="1" customWidth="1"/>
    <col min="7" max="7" width="13.85546875" style="2" bestFit="1" customWidth="1"/>
    <col min="8" max="8" width="14.7109375" style="2" bestFit="1" customWidth="1"/>
    <col min="9" max="9" width="12.85546875" style="3" bestFit="1" customWidth="1"/>
    <col min="10" max="10" width="13.42578125" style="2" bestFit="1" customWidth="1"/>
    <col min="11" max="12" width="13.85546875" style="2" bestFit="1" customWidth="1"/>
    <col min="13" max="14" width="12.42578125" customWidth="1"/>
    <col min="15" max="15" width="12" style="2" bestFit="1" customWidth="1"/>
    <col min="16" max="16" width="9.140625" style="2"/>
    <col min="20" max="20" width="9.140625" style="3"/>
  </cols>
  <sheetData>
    <row r="1" spans="1:21" x14ac:dyDescent="0.25">
      <c r="F1" s="8"/>
      <c r="G1" s="10" t="s">
        <v>101</v>
      </c>
    </row>
    <row r="2" spans="1:21" x14ac:dyDescent="0.25">
      <c r="A2" t="s">
        <v>0</v>
      </c>
      <c r="B2" t="s">
        <v>1</v>
      </c>
      <c r="C2" s="1" t="s">
        <v>2</v>
      </c>
      <c r="D2" s="2" t="s">
        <v>3</v>
      </c>
      <c r="E2" t="s">
        <v>4</v>
      </c>
      <c r="F2" t="s">
        <v>5</v>
      </c>
      <c r="G2" s="2" t="s">
        <v>6</v>
      </c>
      <c r="H2" s="2" t="s">
        <v>7</v>
      </c>
      <c r="I2" s="3" t="s">
        <v>8</v>
      </c>
      <c r="J2" s="2" t="s">
        <v>9</v>
      </c>
      <c r="K2" s="2" t="s">
        <v>10</v>
      </c>
      <c r="L2" s="2" t="s">
        <v>11</v>
      </c>
      <c r="M2" t="s">
        <v>12</v>
      </c>
      <c r="N2" t="s">
        <v>13</v>
      </c>
      <c r="O2" s="2" t="s">
        <v>14</v>
      </c>
      <c r="P2" s="2" t="s">
        <v>15</v>
      </c>
      <c r="Q2" t="s">
        <v>16</v>
      </c>
      <c r="R2" t="s">
        <v>17</v>
      </c>
      <c r="S2" t="s">
        <v>18</v>
      </c>
      <c r="T2" s="3" t="s">
        <v>19</v>
      </c>
      <c r="U2" t="s">
        <v>88</v>
      </c>
    </row>
    <row r="3" spans="1:21" s="4" customFormat="1" x14ac:dyDescent="0.25">
      <c r="A3" s="4" t="s">
        <v>25</v>
      </c>
      <c r="B3" s="4" t="s">
        <v>26</v>
      </c>
      <c r="C3" s="5">
        <v>44467</v>
      </c>
      <c r="D3" s="6">
        <v>475000</v>
      </c>
      <c r="E3" s="4" t="s">
        <v>20</v>
      </c>
      <c r="F3" s="4" t="s">
        <v>24</v>
      </c>
      <c r="G3" s="6">
        <v>475000</v>
      </c>
      <c r="H3" s="6">
        <v>204750</v>
      </c>
      <c r="I3" s="7">
        <f t="shared" ref="I3:I13" si="0">H3/G3*100</f>
        <v>43.105263157894733</v>
      </c>
      <c r="J3" s="6">
        <v>409400</v>
      </c>
      <c r="K3" s="6">
        <f t="shared" ref="K3:K15" si="1">G3-0</f>
        <v>475000</v>
      </c>
      <c r="L3" s="6">
        <v>409400</v>
      </c>
      <c r="M3" s="4">
        <v>71.2</v>
      </c>
      <c r="N3" s="4">
        <v>38.200000000000003</v>
      </c>
      <c r="O3" s="6">
        <f t="shared" ref="O3:O13" si="2">K3/M3</f>
        <v>6671.348314606741</v>
      </c>
      <c r="P3" s="6">
        <f t="shared" ref="P3:P13" si="3">K3/M3/43560</f>
        <v>0.15315308343908957</v>
      </c>
      <c r="Q3" s="4" t="s">
        <v>27</v>
      </c>
      <c r="R3" s="4" t="s">
        <v>21</v>
      </c>
      <c r="T3" s="14" t="s">
        <v>22</v>
      </c>
    </row>
    <row r="4" spans="1:21" s="4" customFormat="1" x14ac:dyDescent="0.25">
      <c r="A4" s="4" t="s">
        <v>27</v>
      </c>
      <c r="B4" s="4" t="s">
        <v>28</v>
      </c>
      <c r="C4" s="5">
        <v>44467</v>
      </c>
      <c r="D4" s="6">
        <v>475000</v>
      </c>
      <c r="E4" s="4" t="s">
        <v>20</v>
      </c>
      <c r="F4" s="4" t="s">
        <v>24</v>
      </c>
      <c r="G4" s="6">
        <v>0</v>
      </c>
      <c r="H4" s="6">
        <v>0</v>
      </c>
      <c r="I4" s="7">
        <v>0</v>
      </c>
      <c r="J4" s="6">
        <v>0</v>
      </c>
      <c r="K4" s="6">
        <f t="shared" si="1"/>
        <v>0</v>
      </c>
      <c r="L4" s="6">
        <v>0</v>
      </c>
      <c r="M4" s="4">
        <v>0</v>
      </c>
      <c r="N4" s="4">
        <v>0</v>
      </c>
      <c r="O4" s="6">
        <v>0</v>
      </c>
      <c r="P4" s="6">
        <v>0</v>
      </c>
      <c r="Q4" s="4" t="s">
        <v>25</v>
      </c>
      <c r="R4" s="4" t="s">
        <v>21</v>
      </c>
      <c r="T4" s="14" t="s">
        <v>22</v>
      </c>
    </row>
    <row r="5" spans="1:21" s="26" customFormat="1" x14ac:dyDescent="0.25">
      <c r="A5" s="26" t="s">
        <v>29</v>
      </c>
      <c r="B5" s="26" t="s">
        <v>23</v>
      </c>
      <c r="C5" s="27">
        <v>45001</v>
      </c>
      <c r="D5" s="28">
        <v>245000</v>
      </c>
      <c r="E5" s="26" t="s">
        <v>20</v>
      </c>
      <c r="F5" s="26" t="s">
        <v>24</v>
      </c>
      <c r="G5" s="28">
        <v>245000</v>
      </c>
      <c r="H5" s="28">
        <v>118050</v>
      </c>
      <c r="I5" s="17">
        <f t="shared" si="0"/>
        <v>48.183673469387756</v>
      </c>
      <c r="J5" s="28">
        <v>244650</v>
      </c>
      <c r="K5" s="28">
        <f t="shared" si="1"/>
        <v>245000</v>
      </c>
      <c r="L5" s="28">
        <v>244650</v>
      </c>
      <c r="M5" s="26">
        <v>38.5</v>
      </c>
      <c r="N5" s="26">
        <v>38.5</v>
      </c>
      <c r="O5" s="19">
        <f t="shared" si="2"/>
        <v>6363.636363636364</v>
      </c>
      <c r="P5" s="28">
        <f t="shared" si="3"/>
        <v>0.14608898906419568</v>
      </c>
      <c r="R5" s="26" t="s">
        <v>21</v>
      </c>
      <c r="T5" s="29" t="s">
        <v>22</v>
      </c>
      <c r="U5" s="26" t="s">
        <v>98</v>
      </c>
    </row>
    <row r="6" spans="1:21" s="4" customFormat="1" x14ac:dyDescent="0.25">
      <c r="A6" s="4" t="s">
        <v>32</v>
      </c>
      <c r="B6" s="4" t="s">
        <v>30</v>
      </c>
      <c r="C6" s="5">
        <v>44589</v>
      </c>
      <c r="D6" s="6">
        <v>800600</v>
      </c>
      <c r="E6" s="4" t="s">
        <v>20</v>
      </c>
      <c r="F6" s="4" t="s">
        <v>24</v>
      </c>
      <c r="G6" s="6">
        <v>800600</v>
      </c>
      <c r="H6" s="6">
        <v>315850</v>
      </c>
      <c r="I6" s="7">
        <f t="shared" si="0"/>
        <v>39.451661254059459</v>
      </c>
      <c r="J6" s="6">
        <v>725010</v>
      </c>
      <c r="K6" s="6">
        <f t="shared" si="1"/>
        <v>800600</v>
      </c>
      <c r="L6" s="6">
        <v>725010</v>
      </c>
      <c r="M6" s="4">
        <v>109.85</v>
      </c>
      <c r="N6" s="4">
        <v>28.37</v>
      </c>
      <c r="O6" s="6">
        <f t="shared" si="2"/>
        <v>7288.1201638598095</v>
      </c>
      <c r="P6" s="6">
        <f t="shared" si="3"/>
        <v>0.16731221680118938</v>
      </c>
      <c r="Q6" s="4" t="s">
        <v>33</v>
      </c>
      <c r="R6" s="4" t="s">
        <v>21</v>
      </c>
      <c r="T6" s="14" t="s">
        <v>22</v>
      </c>
    </row>
    <row r="7" spans="1:21" s="4" customFormat="1" x14ac:dyDescent="0.25">
      <c r="A7" s="4" t="s">
        <v>42</v>
      </c>
      <c r="B7" s="4" t="s">
        <v>39</v>
      </c>
      <c r="C7" s="5">
        <v>44589</v>
      </c>
      <c r="D7" s="6">
        <v>0</v>
      </c>
      <c r="E7" s="4" t="s">
        <v>20</v>
      </c>
      <c r="F7" s="4" t="s">
        <v>24</v>
      </c>
      <c r="G7" s="6">
        <v>0</v>
      </c>
      <c r="H7" s="6">
        <v>0</v>
      </c>
      <c r="I7" s="7">
        <v>0</v>
      </c>
      <c r="J7" s="6">
        <v>0</v>
      </c>
      <c r="K7" s="6">
        <f t="shared" si="1"/>
        <v>0</v>
      </c>
      <c r="L7" s="6">
        <v>0</v>
      </c>
      <c r="M7" s="4">
        <v>0</v>
      </c>
      <c r="N7" s="4">
        <v>36.5</v>
      </c>
      <c r="O7" s="6">
        <v>0</v>
      </c>
      <c r="P7" s="6">
        <v>0</v>
      </c>
      <c r="Q7" s="4" t="s">
        <v>43</v>
      </c>
      <c r="R7" s="4" t="s">
        <v>21</v>
      </c>
      <c r="T7" s="14" t="s">
        <v>22</v>
      </c>
    </row>
    <row r="8" spans="1:21" s="4" customFormat="1" x14ac:dyDescent="0.25">
      <c r="A8" s="4" t="s">
        <v>55</v>
      </c>
      <c r="B8" s="4" t="s">
        <v>37</v>
      </c>
      <c r="C8" s="5">
        <v>44589</v>
      </c>
      <c r="D8" s="6">
        <v>0</v>
      </c>
      <c r="E8" s="4" t="s">
        <v>20</v>
      </c>
      <c r="F8" s="4" t="s">
        <v>24</v>
      </c>
      <c r="G8" s="6">
        <v>0</v>
      </c>
      <c r="H8" s="6">
        <v>0</v>
      </c>
      <c r="I8" s="7">
        <v>0</v>
      </c>
      <c r="J8" s="6">
        <v>0</v>
      </c>
      <c r="K8" s="6">
        <f t="shared" si="1"/>
        <v>0</v>
      </c>
      <c r="L8" s="6">
        <v>0</v>
      </c>
      <c r="M8" s="4">
        <v>0</v>
      </c>
      <c r="N8" s="4">
        <v>18.5</v>
      </c>
      <c r="O8" s="6">
        <v>0</v>
      </c>
      <c r="P8" s="6">
        <v>0</v>
      </c>
      <c r="Q8" s="4" t="s">
        <v>56</v>
      </c>
      <c r="R8" s="4" t="s">
        <v>21</v>
      </c>
      <c r="T8" s="14" t="s">
        <v>22</v>
      </c>
    </row>
    <row r="9" spans="1:21" s="4" customFormat="1" x14ac:dyDescent="0.25">
      <c r="A9" s="4" t="s">
        <v>59</v>
      </c>
      <c r="B9" s="4" t="s">
        <v>37</v>
      </c>
      <c r="C9" s="5">
        <v>44589</v>
      </c>
      <c r="D9" s="6">
        <v>0</v>
      </c>
      <c r="E9" s="4" t="s">
        <v>20</v>
      </c>
      <c r="F9" s="4" t="s">
        <v>24</v>
      </c>
      <c r="G9" s="6">
        <v>0</v>
      </c>
      <c r="H9" s="6">
        <v>0</v>
      </c>
      <c r="I9" s="7">
        <v>0</v>
      </c>
      <c r="J9" s="6">
        <v>0</v>
      </c>
      <c r="K9" s="6">
        <f t="shared" si="1"/>
        <v>0</v>
      </c>
      <c r="L9" s="6">
        <v>0</v>
      </c>
      <c r="M9" s="4">
        <v>0</v>
      </c>
      <c r="N9" s="4">
        <v>26.48</v>
      </c>
      <c r="O9" s="6">
        <v>0</v>
      </c>
      <c r="P9" s="6">
        <v>0</v>
      </c>
      <c r="Q9" s="4" t="s">
        <v>60</v>
      </c>
      <c r="R9" s="4" t="s">
        <v>21</v>
      </c>
      <c r="T9" s="14" t="s">
        <v>22</v>
      </c>
    </row>
    <row r="10" spans="1:21" x14ac:dyDescent="0.25">
      <c r="A10" t="s">
        <v>34</v>
      </c>
      <c r="B10" t="s">
        <v>30</v>
      </c>
      <c r="C10" s="1">
        <v>44903</v>
      </c>
      <c r="D10" s="2">
        <v>200000</v>
      </c>
      <c r="E10" t="s">
        <v>35</v>
      </c>
      <c r="F10" t="s">
        <v>24</v>
      </c>
      <c r="G10" s="2">
        <v>200000</v>
      </c>
      <c r="H10" s="2">
        <v>91100</v>
      </c>
      <c r="I10" s="3">
        <f t="shared" si="0"/>
        <v>45.550000000000004</v>
      </c>
      <c r="J10" s="2">
        <v>182226</v>
      </c>
      <c r="K10" s="2">
        <f t="shared" si="1"/>
        <v>200000</v>
      </c>
      <c r="L10" s="2">
        <v>182226</v>
      </c>
      <c r="M10">
        <v>27.61</v>
      </c>
      <c r="N10">
        <v>27.61</v>
      </c>
      <c r="O10" s="2">
        <f t="shared" si="2"/>
        <v>7243.7522636725826</v>
      </c>
      <c r="P10" s="2">
        <f t="shared" si="3"/>
        <v>0.16629366996493533</v>
      </c>
      <c r="R10" t="s">
        <v>21</v>
      </c>
      <c r="T10" s="15" t="s">
        <v>22</v>
      </c>
    </row>
    <row r="11" spans="1:21" s="20" customFormat="1" x14ac:dyDescent="0.25">
      <c r="A11" s="20" t="s">
        <v>38</v>
      </c>
      <c r="B11" s="20" t="s">
        <v>39</v>
      </c>
      <c r="C11" s="21">
        <v>44917</v>
      </c>
      <c r="D11" s="22">
        <v>129000</v>
      </c>
      <c r="E11" s="20" t="s">
        <v>20</v>
      </c>
      <c r="F11" s="20" t="s">
        <v>24</v>
      </c>
      <c r="G11" s="22">
        <v>129000</v>
      </c>
      <c r="H11" s="22">
        <v>83800</v>
      </c>
      <c r="I11" s="23">
        <f t="shared" si="0"/>
        <v>64.961240310077514</v>
      </c>
      <c r="J11" s="22">
        <v>175342</v>
      </c>
      <c r="K11" s="22">
        <f t="shared" si="1"/>
        <v>129000</v>
      </c>
      <c r="L11" s="22">
        <v>175342</v>
      </c>
      <c r="M11" s="20">
        <v>35.71</v>
      </c>
      <c r="N11" s="20">
        <v>18.690000000000001</v>
      </c>
      <c r="O11" s="25">
        <f t="shared" si="2"/>
        <v>3612.4334920190422</v>
      </c>
      <c r="P11" s="22">
        <f t="shared" si="3"/>
        <v>8.2930061800253488E-2</v>
      </c>
      <c r="Q11" s="20" t="s">
        <v>40</v>
      </c>
      <c r="R11" s="20" t="s">
        <v>21</v>
      </c>
      <c r="T11" s="24" t="s">
        <v>22</v>
      </c>
      <c r="U11" s="20" t="s">
        <v>89</v>
      </c>
    </row>
    <row r="12" spans="1:21" s="4" customFormat="1" x14ac:dyDescent="0.25">
      <c r="A12" s="4" t="s">
        <v>40</v>
      </c>
      <c r="B12" s="4" t="s">
        <v>41</v>
      </c>
      <c r="C12" s="5">
        <v>44917</v>
      </c>
      <c r="D12" s="6">
        <v>0</v>
      </c>
      <c r="E12" s="4" t="s">
        <v>20</v>
      </c>
      <c r="F12" s="4" t="s">
        <v>24</v>
      </c>
      <c r="G12" s="6">
        <v>0</v>
      </c>
      <c r="H12" s="6">
        <v>0</v>
      </c>
      <c r="I12" s="7">
        <v>0</v>
      </c>
      <c r="J12" s="6">
        <v>0</v>
      </c>
      <c r="K12" s="6">
        <f t="shared" si="1"/>
        <v>0</v>
      </c>
      <c r="L12" s="6">
        <v>0</v>
      </c>
      <c r="M12" s="4">
        <v>0</v>
      </c>
      <c r="N12" s="4">
        <v>17.02</v>
      </c>
      <c r="O12" s="6">
        <v>0</v>
      </c>
      <c r="P12" s="6">
        <v>0</v>
      </c>
      <c r="Q12" s="4" t="s">
        <v>38</v>
      </c>
      <c r="R12" s="4" t="s">
        <v>21</v>
      </c>
      <c r="T12" s="14" t="s">
        <v>22</v>
      </c>
      <c r="U12" s="4" t="s">
        <v>99</v>
      </c>
    </row>
    <row r="13" spans="1:21" s="4" customFormat="1" x14ac:dyDescent="0.25">
      <c r="A13" s="4" t="s">
        <v>45</v>
      </c>
      <c r="B13" s="4" t="s">
        <v>46</v>
      </c>
      <c r="C13" s="5">
        <v>44469</v>
      </c>
      <c r="D13" s="6">
        <v>313500</v>
      </c>
      <c r="E13" s="4" t="s">
        <v>20</v>
      </c>
      <c r="F13" s="4" t="s">
        <v>24</v>
      </c>
      <c r="G13" s="6">
        <v>313500</v>
      </c>
      <c r="H13" s="6">
        <v>194600</v>
      </c>
      <c r="I13" s="7">
        <f t="shared" si="0"/>
        <v>62.07336523125997</v>
      </c>
      <c r="J13" s="6">
        <v>434304</v>
      </c>
      <c r="K13" s="6">
        <f t="shared" si="1"/>
        <v>313500</v>
      </c>
      <c r="L13" s="6">
        <v>434304</v>
      </c>
      <c r="M13" s="4">
        <v>67.242000000000004</v>
      </c>
      <c r="N13" s="4">
        <v>54.23</v>
      </c>
      <c r="O13" s="6">
        <f t="shared" si="2"/>
        <v>4662.2646560185594</v>
      </c>
      <c r="P13" s="6">
        <f t="shared" si="3"/>
        <v>0.10703086905460421</v>
      </c>
      <c r="Q13" s="4" t="s">
        <v>47</v>
      </c>
      <c r="R13" s="4" t="s">
        <v>21</v>
      </c>
      <c r="T13" s="14" t="s">
        <v>22</v>
      </c>
    </row>
    <row r="14" spans="1:21" s="4" customFormat="1" x14ac:dyDescent="0.25">
      <c r="A14" s="4" t="s">
        <v>85</v>
      </c>
      <c r="C14" s="5">
        <v>44469</v>
      </c>
      <c r="D14" s="6">
        <v>0</v>
      </c>
      <c r="E14" s="4" t="s">
        <v>20</v>
      </c>
      <c r="G14" s="6">
        <v>0</v>
      </c>
      <c r="H14" s="6">
        <v>0</v>
      </c>
      <c r="I14" s="7">
        <v>0</v>
      </c>
      <c r="J14" s="6">
        <v>0</v>
      </c>
      <c r="K14" s="6">
        <f t="shared" si="1"/>
        <v>0</v>
      </c>
      <c r="L14" s="6">
        <v>0</v>
      </c>
      <c r="M14" s="4">
        <v>0</v>
      </c>
      <c r="N14" s="4">
        <v>1.282</v>
      </c>
      <c r="O14" s="6">
        <v>0</v>
      </c>
      <c r="P14" s="6">
        <v>0</v>
      </c>
      <c r="R14" s="4" t="s">
        <v>21</v>
      </c>
      <c r="T14" s="16">
        <v>102</v>
      </c>
    </row>
    <row r="15" spans="1:21" s="4" customFormat="1" x14ac:dyDescent="0.25">
      <c r="A15" s="4" t="s">
        <v>86</v>
      </c>
      <c r="C15" s="5">
        <v>44469</v>
      </c>
      <c r="D15" s="6">
        <v>0</v>
      </c>
      <c r="E15" s="4" t="s">
        <v>20</v>
      </c>
      <c r="G15" s="6">
        <v>0</v>
      </c>
      <c r="H15" s="6">
        <v>0</v>
      </c>
      <c r="I15" s="7">
        <v>0</v>
      </c>
      <c r="J15" s="6">
        <v>0</v>
      </c>
      <c r="K15" s="6">
        <f t="shared" si="1"/>
        <v>0</v>
      </c>
      <c r="L15" s="6">
        <v>0</v>
      </c>
      <c r="M15" s="4">
        <v>0</v>
      </c>
      <c r="N15" s="4">
        <v>11.73</v>
      </c>
      <c r="O15" s="6">
        <v>0</v>
      </c>
      <c r="P15" s="6">
        <v>0</v>
      </c>
      <c r="R15" s="4" t="s">
        <v>21</v>
      </c>
      <c r="T15" s="16">
        <v>102</v>
      </c>
    </row>
    <row r="16" spans="1:21" x14ac:dyDescent="0.25">
      <c r="A16" t="s">
        <v>49</v>
      </c>
      <c r="B16" t="s">
        <v>28</v>
      </c>
      <c r="C16" s="1">
        <v>44515</v>
      </c>
      <c r="D16" s="2">
        <v>160000</v>
      </c>
      <c r="E16" t="s">
        <v>20</v>
      </c>
      <c r="F16" t="s">
        <v>24</v>
      </c>
      <c r="G16" s="2">
        <v>160000</v>
      </c>
      <c r="H16" s="2">
        <v>86850</v>
      </c>
      <c r="I16" s="17">
        <f t="shared" ref="I16:I26" si="4">H16/G16*100</f>
        <v>54.28125</v>
      </c>
      <c r="J16" s="2">
        <v>199386</v>
      </c>
      <c r="K16" s="2">
        <f t="shared" ref="K16:K28" si="5">G16-0</f>
        <v>160000</v>
      </c>
      <c r="L16" s="2">
        <v>199386</v>
      </c>
      <c r="M16">
        <v>30.21</v>
      </c>
      <c r="N16">
        <v>30.21</v>
      </c>
      <c r="O16" s="2">
        <f t="shared" ref="O16:O26" si="6">K16/M16</f>
        <v>5296.259516716319</v>
      </c>
      <c r="P16" s="2">
        <f t="shared" ref="P16:P26" si="7">K16/M16/43560</f>
        <v>0.12158538835436912</v>
      </c>
      <c r="R16" t="s">
        <v>21</v>
      </c>
      <c r="T16" s="15" t="s">
        <v>22</v>
      </c>
    </row>
    <row r="17" spans="1:20" s="4" customFormat="1" x14ac:dyDescent="0.25">
      <c r="A17" s="4" t="s">
        <v>50</v>
      </c>
      <c r="B17" s="4" t="s">
        <v>51</v>
      </c>
      <c r="C17" s="5">
        <v>44559</v>
      </c>
      <c r="D17" s="6">
        <v>1329000</v>
      </c>
      <c r="E17" s="4" t="s">
        <v>20</v>
      </c>
      <c r="F17" s="4" t="s">
        <v>24</v>
      </c>
      <c r="G17" s="6">
        <v>1329000</v>
      </c>
      <c r="H17" s="6">
        <v>419300</v>
      </c>
      <c r="I17" s="7">
        <f t="shared" si="4"/>
        <v>31.550037622272388</v>
      </c>
      <c r="J17" s="6">
        <v>869531</v>
      </c>
      <c r="K17" s="6">
        <f t="shared" si="5"/>
        <v>1329000</v>
      </c>
      <c r="L17" s="6">
        <v>869531</v>
      </c>
      <c r="M17" s="4">
        <v>149.33000000000001</v>
      </c>
      <c r="N17" s="4">
        <v>36.479999999999997</v>
      </c>
      <c r="O17" s="6">
        <f t="shared" si="6"/>
        <v>8899.7522266121996</v>
      </c>
      <c r="P17" s="6">
        <f t="shared" si="7"/>
        <v>0.20431019803976583</v>
      </c>
      <c r="Q17" s="4" t="s">
        <v>52</v>
      </c>
      <c r="R17" s="4" t="s">
        <v>21</v>
      </c>
      <c r="T17" s="14" t="s">
        <v>22</v>
      </c>
    </row>
    <row r="18" spans="1:20" s="4" customFormat="1" x14ac:dyDescent="0.25">
      <c r="A18" s="4" t="s">
        <v>63</v>
      </c>
      <c r="B18" s="4" t="s">
        <v>51</v>
      </c>
      <c r="C18" s="5">
        <v>44559</v>
      </c>
      <c r="D18" s="6">
        <v>0</v>
      </c>
      <c r="E18" s="4" t="s">
        <v>20</v>
      </c>
      <c r="F18" s="4" t="s">
        <v>24</v>
      </c>
      <c r="G18" s="6">
        <v>0</v>
      </c>
      <c r="H18" s="6">
        <v>0</v>
      </c>
      <c r="I18" s="7" t="e">
        <f t="shared" si="4"/>
        <v>#DIV/0!</v>
      </c>
      <c r="J18" s="6">
        <v>0</v>
      </c>
      <c r="K18" s="6">
        <f t="shared" si="5"/>
        <v>0</v>
      </c>
      <c r="L18" s="6">
        <v>0</v>
      </c>
      <c r="M18" s="4">
        <v>0</v>
      </c>
      <c r="N18" s="4">
        <v>38.85</v>
      </c>
      <c r="O18" s="6">
        <v>0</v>
      </c>
      <c r="P18" s="6">
        <v>0</v>
      </c>
      <c r="Q18" s="4" t="s">
        <v>64</v>
      </c>
      <c r="R18" s="4" t="s">
        <v>21</v>
      </c>
      <c r="T18" s="14" t="s">
        <v>22</v>
      </c>
    </row>
    <row r="19" spans="1:20" s="4" customFormat="1" x14ac:dyDescent="0.25">
      <c r="A19" s="4" t="s">
        <v>65</v>
      </c>
      <c r="B19" s="4" t="s">
        <v>51</v>
      </c>
      <c r="C19" s="5">
        <v>44559</v>
      </c>
      <c r="D19" s="6">
        <v>0</v>
      </c>
      <c r="E19" s="4" t="s">
        <v>20</v>
      </c>
      <c r="F19" s="4" t="s">
        <v>24</v>
      </c>
      <c r="G19" s="6">
        <v>0</v>
      </c>
      <c r="H19" s="6">
        <v>0</v>
      </c>
      <c r="I19" s="7" t="e">
        <f t="shared" si="4"/>
        <v>#DIV/0!</v>
      </c>
      <c r="J19" s="6">
        <v>0</v>
      </c>
      <c r="K19" s="6">
        <f t="shared" si="5"/>
        <v>0</v>
      </c>
      <c r="L19" s="6">
        <v>0</v>
      </c>
      <c r="M19" s="4">
        <v>0</v>
      </c>
      <c r="N19" s="4">
        <v>74</v>
      </c>
      <c r="O19" s="6">
        <v>0</v>
      </c>
      <c r="P19" s="6">
        <v>0</v>
      </c>
      <c r="Q19" s="4" t="s">
        <v>66</v>
      </c>
      <c r="R19" s="4" t="s">
        <v>21</v>
      </c>
      <c r="T19" s="14" t="s">
        <v>22</v>
      </c>
    </row>
    <row r="20" spans="1:20" x14ac:dyDescent="0.25">
      <c r="A20" t="s">
        <v>55</v>
      </c>
      <c r="B20" t="s">
        <v>37</v>
      </c>
      <c r="C20" s="1">
        <v>44945</v>
      </c>
      <c r="D20" s="2">
        <v>106400</v>
      </c>
      <c r="E20" t="s">
        <v>20</v>
      </c>
      <c r="F20" t="s">
        <v>24</v>
      </c>
      <c r="G20" s="2">
        <v>106400</v>
      </c>
      <c r="H20" s="2">
        <v>61050</v>
      </c>
      <c r="I20" s="3">
        <f t="shared" si="4"/>
        <v>57.377819548872175</v>
      </c>
      <c r="J20" s="2">
        <v>127650</v>
      </c>
      <c r="K20" s="2">
        <f t="shared" si="5"/>
        <v>106400</v>
      </c>
      <c r="L20" s="2">
        <v>127650</v>
      </c>
      <c r="M20">
        <v>18.5</v>
      </c>
      <c r="N20">
        <v>18.5</v>
      </c>
      <c r="O20" s="2">
        <f t="shared" si="6"/>
        <v>5751.3513513513517</v>
      </c>
      <c r="P20" s="2">
        <f t="shared" si="7"/>
        <v>0.13203285930558659</v>
      </c>
      <c r="R20" t="s">
        <v>21</v>
      </c>
      <c r="T20" s="15" t="s">
        <v>22</v>
      </c>
    </row>
    <row r="21" spans="1:20" x14ac:dyDescent="0.25">
      <c r="A21" t="s">
        <v>57</v>
      </c>
      <c r="B21" t="s">
        <v>31</v>
      </c>
      <c r="C21" s="1">
        <v>44551</v>
      </c>
      <c r="D21" s="2">
        <v>1200000</v>
      </c>
      <c r="E21" t="s">
        <v>20</v>
      </c>
      <c r="F21" t="s">
        <v>24</v>
      </c>
      <c r="G21" s="2">
        <v>1200000</v>
      </c>
      <c r="H21" s="2">
        <v>330200</v>
      </c>
      <c r="I21" s="17">
        <f t="shared" si="4"/>
        <v>27.516666666666666</v>
      </c>
      <c r="J21" s="2">
        <v>758010</v>
      </c>
      <c r="K21" s="2">
        <f t="shared" si="5"/>
        <v>1200000</v>
      </c>
      <c r="L21" s="2">
        <v>758010</v>
      </c>
      <c r="M21">
        <v>118.35</v>
      </c>
      <c r="N21">
        <v>118.35</v>
      </c>
      <c r="O21" s="2">
        <f t="shared" si="6"/>
        <v>10139.416983523448</v>
      </c>
      <c r="P21" s="2">
        <f t="shared" si="7"/>
        <v>0.23276898492937209</v>
      </c>
      <c r="R21" t="s">
        <v>21</v>
      </c>
      <c r="T21" s="15" t="s">
        <v>22</v>
      </c>
    </row>
    <row r="22" spans="1:20" x14ac:dyDescent="0.25">
      <c r="A22" t="s">
        <v>58</v>
      </c>
      <c r="B22" t="s">
        <v>37</v>
      </c>
      <c r="C22" s="1">
        <v>44945</v>
      </c>
      <c r="D22" s="2">
        <v>251400</v>
      </c>
      <c r="E22" t="s">
        <v>20</v>
      </c>
      <c r="F22" t="s">
        <v>24</v>
      </c>
      <c r="G22" s="2">
        <v>251400</v>
      </c>
      <c r="H22" s="2">
        <v>119550</v>
      </c>
      <c r="I22" s="3">
        <f t="shared" si="4"/>
        <v>47.553699284009546</v>
      </c>
      <c r="J22" s="2">
        <v>249987</v>
      </c>
      <c r="K22" s="2">
        <f t="shared" si="5"/>
        <v>251400</v>
      </c>
      <c r="L22" s="2">
        <v>249987</v>
      </c>
      <c r="M22">
        <v>39.08</v>
      </c>
      <c r="N22">
        <v>39.08</v>
      </c>
      <c r="O22" s="2">
        <f t="shared" si="6"/>
        <v>6432.9580348004101</v>
      </c>
      <c r="P22" s="2">
        <f t="shared" si="7"/>
        <v>0.14768039565657506</v>
      </c>
      <c r="R22" t="s">
        <v>21</v>
      </c>
      <c r="T22" s="15" t="s">
        <v>22</v>
      </c>
    </row>
    <row r="23" spans="1:20" x14ac:dyDescent="0.25">
      <c r="A23" t="s">
        <v>61</v>
      </c>
      <c r="B23" t="s">
        <v>23</v>
      </c>
      <c r="C23" s="1">
        <v>44559</v>
      </c>
      <c r="D23" s="2">
        <v>365000</v>
      </c>
      <c r="E23" t="s">
        <v>54</v>
      </c>
      <c r="F23" t="s">
        <v>24</v>
      </c>
      <c r="G23" s="2">
        <v>365000</v>
      </c>
      <c r="H23" s="2">
        <v>104950</v>
      </c>
      <c r="I23" s="3">
        <f t="shared" si="4"/>
        <v>28.75342465753425</v>
      </c>
      <c r="J23" s="2">
        <v>240900</v>
      </c>
      <c r="K23" s="2">
        <f t="shared" si="5"/>
        <v>365000</v>
      </c>
      <c r="L23" s="2">
        <v>240900</v>
      </c>
      <c r="M23">
        <v>36.5</v>
      </c>
      <c r="N23">
        <v>36.5</v>
      </c>
      <c r="O23" s="2">
        <f t="shared" si="6"/>
        <v>10000</v>
      </c>
      <c r="P23" s="2">
        <f t="shared" si="7"/>
        <v>0.2295684113865932</v>
      </c>
      <c r="R23" t="s">
        <v>21</v>
      </c>
      <c r="T23" s="15" t="s">
        <v>22</v>
      </c>
    </row>
    <row r="24" spans="1:20" x14ac:dyDescent="0.25">
      <c r="A24" t="s">
        <v>67</v>
      </c>
      <c r="B24" t="s">
        <v>44</v>
      </c>
      <c r="C24" s="1">
        <v>44841</v>
      </c>
      <c r="D24" s="2">
        <v>350000</v>
      </c>
      <c r="E24" t="s">
        <v>20</v>
      </c>
      <c r="F24" t="s">
        <v>24</v>
      </c>
      <c r="G24" s="2">
        <v>350000</v>
      </c>
      <c r="H24" s="2">
        <v>119150</v>
      </c>
      <c r="I24" s="3">
        <f t="shared" si="4"/>
        <v>34.042857142857144</v>
      </c>
      <c r="J24" s="2">
        <v>238260</v>
      </c>
      <c r="K24" s="2">
        <f t="shared" si="5"/>
        <v>350000</v>
      </c>
      <c r="L24" s="2">
        <v>238260</v>
      </c>
      <c r="M24">
        <v>36.1</v>
      </c>
      <c r="N24">
        <v>36.1</v>
      </c>
      <c r="O24" s="2">
        <f t="shared" si="6"/>
        <v>9695.2908587257607</v>
      </c>
      <c r="P24" s="2">
        <f t="shared" si="7"/>
        <v>0.22257325203686321</v>
      </c>
      <c r="R24" t="s">
        <v>21</v>
      </c>
      <c r="T24" s="15" t="s">
        <v>22</v>
      </c>
    </row>
    <row r="25" spans="1:20" x14ac:dyDescent="0.25">
      <c r="A25" t="s">
        <v>68</v>
      </c>
      <c r="B25" t="s">
        <v>48</v>
      </c>
      <c r="C25" s="1">
        <v>44804</v>
      </c>
      <c r="D25" s="2">
        <v>241000</v>
      </c>
      <c r="E25" t="s">
        <v>20</v>
      </c>
      <c r="F25" t="s">
        <v>24</v>
      </c>
      <c r="G25" s="2">
        <v>241000</v>
      </c>
      <c r="H25" s="2">
        <v>89150</v>
      </c>
      <c r="I25" s="3">
        <f t="shared" si="4"/>
        <v>36.991701244813278</v>
      </c>
      <c r="J25" s="2">
        <v>178332</v>
      </c>
      <c r="K25" s="2">
        <f t="shared" si="5"/>
        <v>241000</v>
      </c>
      <c r="L25" s="2">
        <v>178332</v>
      </c>
      <c r="M25">
        <v>27.02</v>
      </c>
      <c r="N25">
        <v>27.02</v>
      </c>
      <c r="O25" s="2">
        <f t="shared" si="6"/>
        <v>8919.3190229459669</v>
      </c>
      <c r="P25" s="2">
        <f t="shared" si="7"/>
        <v>0.20475938987479264</v>
      </c>
      <c r="R25" t="s">
        <v>21</v>
      </c>
      <c r="T25" s="15" t="s">
        <v>22</v>
      </c>
    </row>
    <row r="26" spans="1:20" s="4" customFormat="1" x14ac:dyDescent="0.25">
      <c r="A26" s="4" t="s">
        <v>69</v>
      </c>
      <c r="B26" s="4" t="s">
        <v>70</v>
      </c>
      <c r="C26" s="5">
        <v>44917</v>
      </c>
      <c r="D26" s="6">
        <v>647100</v>
      </c>
      <c r="E26" s="4" t="s">
        <v>54</v>
      </c>
      <c r="F26" s="4" t="s">
        <v>24</v>
      </c>
      <c r="G26" s="6">
        <v>647100</v>
      </c>
      <c r="H26" s="6">
        <v>312850</v>
      </c>
      <c r="I26" s="7">
        <f t="shared" si="4"/>
        <v>48.346468861072481</v>
      </c>
      <c r="J26" s="6">
        <v>625746</v>
      </c>
      <c r="K26" s="6">
        <f t="shared" si="5"/>
        <v>647100</v>
      </c>
      <c r="L26" s="6">
        <v>625746</v>
      </c>
      <c r="M26" s="4">
        <v>94.81</v>
      </c>
      <c r="N26" s="4">
        <v>39</v>
      </c>
      <c r="O26" s="6">
        <f t="shared" si="6"/>
        <v>6825.2294061807825</v>
      </c>
      <c r="P26" s="6">
        <f t="shared" si="7"/>
        <v>0.15668570721259831</v>
      </c>
      <c r="Q26" s="4" t="s">
        <v>71</v>
      </c>
      <c r="R26" s="4" t="s">
        <v>21</v>
      </c>
      <c r="T26" s="14" t="s">
        <v>22</v>
      </c>
    </row>
    <row r="27" spans="1:20" s="4" customFormat="1" x14ac:dyDescent="0.25">
      <c r="A27" s="4" t="s">
        <v>62</v>
      </c>
      <c r="C27" s="5">
        <v>44917</v>
      </c>
      <c r="D27" s="6">
        <v>0</v>
      </c>
      <c r="E27" s="4" t="s">
        <v>54</v>
      </c>
      <c r="G27" s="6">
        <v>0</v>
      </c>
      <c r="H27" s="6">
        <v>0</v>
      </c>
      <c r="I27" s="7">
        <v>0</v>
      </c>
      <c r="J27" s="6">
        <v>0</v>
      </c>
      <c r="K27" s="6">
        <f t="shared" si="5"/>
        <v>0</v>
      </c>
      <c r="L27" s="6">
        <v>0</v>
      </c>
      <c r="M27" s="4">
        <v>0</v>
      </c>
      <c r="N27" s="4">
        <v>19.84</v>
      </c>
      <c r="O27" s="6">
        <v>0</v>
      </c>
      <c r="P27" s="6">
        <v>0</v>
      </c>
      <c r="R27" s="4" t="s">
        <v>21</v>
      </c>
      <c r="T27" s="16">
        <v>102</v>
      </c>
    </row>
    <row r="28" spans="1:20" s="4" customFormat="1" x14ac:dyDescent="0.25">
      <c r="A28" s="4" t="s">
        <v>53</v>
      </c>
      <c r="C28" s="5">
        <v>44917</v>
      </c>
      <c r="D28" s="6">
        <v>0</v>
      </c>
      <c r="E28" s="4" t="s">
        <v>54</v>
      </c>
      <c r="G28" s="6">
        <v>0</v>
      </c>
      <c r="H28" s="6">
        <v>0</v>
      </c>
      <c r="I28" s="7">
        <v>0</v>
      </c>
      <c r="J28" s="6">
        <v>0</v>
      </c>
      <c r="K28" s="6">
        <f t="shared" si="5"/>
        <v>0</v>
      </c>
      <c r="L28" s="6">
        <v>0</v>
      </c>
      <c r="M28" s="4">
        <v>0</v>
      </c>
      <c r="N28" s="4">
        <v>35.97</v>
      </c>
      <c r="O28" s="6">
        <v>0</v>
      </c>
      <c r="P28" s="6">
        <v>0</v>
      </c>
      <c r="R28" s="4" t="s">
        <v>104</v>
      </c>
      <c r="T28" s="16">
        <v>102</v>
      </c>
    </row>
    <row r="29" spans="1:20" s="4" customFormat="1" x14ac:dyDescent="0.25">
      <c r="A29" s="4" t="s">
        <v>72</v>
      </c>
      <c r="B29" s="4" t="s">
        <v>70</v>
      </c>
      <c r="C29" s="5">
        <v>44321</v>
      </c>
      <c r="D29" s="6">
        <v>574000</v>
      </c>
      <c r="E29" s="4" t="s">
        <v>20</v>
      </c>
      <c r="F29" s="4" t="s">
        <v>24</v>
      </c>
      <c r="G29" s="6">
        <v>574000</v>
      </c>
      <c r="H29" s="6">
        <v>249950</v>
      </c>
      <c r="I29" s="7">
        <f t="shared" ref="I29:I34" si="8">H29/G29*100</f>
        <v>43.545296167247386</v>
      </c>
      <c r="J29" s="6">
        <v>499906</v>
      </c>
      <c r="K29" s="6">
        <f t="shared" ref="K29:K34" si="9">G29-0</f>
        <v>574000</v>
      </c>
      <c r="L29" s="6">
        <v>499906</v>
      </c>
      <c r="M29" s="4">
        <v>86.94</v>
      </c>
      <c r="N29" s="4">
        <v>38</v>
      </c>
      <c r="O29" s="6">
        <f t="shared" ref="O29:O34" si="10">K29/M29</f>
        <v>6602.2544283413854</v>
      </c>
      <c r="P29" s="6">
        <f t="shared" ref="P29:P34" si="11">K29/M29/43560</f>
        <v>0.1515669060684432</v>
      </c>
      <c r="Q29" s="4" t="s">
        <v>73</v>
      </c>
      <c r="R29" s="4" t="s">
        <v>21</v>
      </c>
      <c r="T29" s="14" t="s">
        <v>22</v>
      </c>
    </row>
    <row r="30" spans="1:20" s="4" customFormat="1" x14ac:dyDescent="0.25">
      <c r="A30" s="4" t="s">
        <v>75</v>
      </c>
      <c r="B30" s="4" t="s">
        <v>74</v>
      </c>
      <c r="C30" s="5">
        <v>44321</v>
      </c>
      <c r="D30" s="6">
        <v>0</v>
      </c>
      <c r="E30" s="4" t="s">
        <v>20</v>
      </c>
      <c r="F30" s="4" t="s">
        <v>24</v>
      </c>
      <c r="G30" s="6">
        <v>0</v>
      </c>
      <c r="H30" s="6">
        <v>0</v>
      </c>
      <c r="I30" s="7">
        <v>0</v>
      </c>
      <c r="J30" s="6">
        <v>0</v>
      </c>
      <c r="K30" s="6">
        <f t="shared" si="9"/>
        <v>0</v>
      </c>
      <c r="L30" s="6">
        <v>0</v>
      </c>
      <c r="M30" s="4">
        <v>0</v>
      </c>
      <c r="N30" s="4">
        <v>19.05</v>
      </c>
      <c r="O30" s="6">
        <v>0</v>
      </c>
      <c r="P30" s="6">
        <v>0</v>
      </c>
      <c r="Q30" s="4" t="s">
        <v>77</v>
      </c>
      <c r="R30" s="4" t="s">
        <v>21</v>
      </c>
      <c r="T30" s="14" t="s">
        <v>22</v>
      </c>
    </row>
    <row r="31" spans="1:20" s="4" customFormat="1" x14ac:dyDescent="0.25">
      <c r="A31" s="4" t="s">
        <v>76</v>
      </c>
      <c r="B31" s="4" t="s">
        <v>36</v>
      </c>
      <c r="C31" s="5">
        <v>44321</v>
      </c>
      <c r="D31" s="6">
        <v>0</v>
      </c>
      <c r="E31" s="4" t="s">
        <v>20</v>
      </c>
      <c r="F31" s="4" t="s">
        <v>24</v>
      </c>
      <c r="G31" s="6">
        <v>0</v>
      </c>
      <c r="H31" s="6">
        <v>0</v>
      </c>
      <c r="I31" s="7">
        <v>0</v>
      </c>
      <c r="J31" s="6">
        <v>0</v>
      </c>
      <c r="K31" s="6">
        <f t="shared" si="9"/>
        <v>0</v>
      </c>
      <c r="L31" s="6">
        <v>0</v>
      </c>
      <c r="M31" s="4">
        <v>0</v>
      </c>
      <c r="N31" s="4">
        <v>29.89</v>
      </c>
      <c r="O31" s="6">
        <v>0</v>
      </c>
      <c r="P31" s="6">
        <v>0</v>
      </c>
      <c r="Q31" s="4" t="s">
        <v>78</v>
      </c>
      <c r="R31" s="4" t="s">
        <v>21</v>
      </c>
      <c r="T31" s="14" t="s">
        <v>22</v>
      </c>
    </row>
    <row r="32" spans="1:20" s="4" customFormat="1" x14ac:dyDescent="0.25">
      <c r="A32" s="4" t="s">
        <v>75</v>
      </c>
      <c r="B32" s="4" t="s">
        <v>74</v>
      </c>
      <c r="C32" s="5">
        <v>44244</v>
      </c>
      <c r="D32" s="6">
        <v>290000</v>
      </c>
      <c r="E32" s="4" t="s">
        <v>20</v>
      </c>
      <c r="F32" s="4" t="s">
        <v>24</v>
      </c>
      <c r="G32" s="6">
        <v>290000</v>
      </c>
      <c r="H32" s="6">
        <v>140700</v>
      </c>
      <c r="I32" s="7">
        <f t="shared" si="8"/>
        <v>48.517241379310342</v>
      </c>
      <c r="J32" s="6">
        <v>281406</v>
      </c>
      <c r="K32" s="6">
        <f t="shared" si="9"/>
        <v>290000</v>
      </c>
      <c r="L32" s="6">
        <v>281406</v>
      </c>
      <c r="M32" s="4">
        <v>48.94</v>
      </c>
      <c r="N32" s="4">
        <v>19.05</v>
      </c>
      <c r="O32" s="6">
        <f t="shared" si="10"/>
        <v>5925.6232120964451</v>
      </c>
      <c r="P32" s="6">
        <f t="shared" si="11"/>
        <v>0.13603359072765026</v>
      </c>
      <c r="Q32" s="4" t="s">
        <v>76</v>
      </c>
      <c r="R32" s="4" t="s">
        <v>21</v>
      </c>
      <c r="T32" s="14" t="s">
        <v>22</v>
      </c>
    </row>
    <row r="33" spans="1:20" s="4" customFormat="1" x14ac:dyDescent="0.25">
      <c r="A33" s="4" t="s">
        <v>76</v>
      </c>
      <c r="B33" s="4" t="s">
        <v>36</v>
      </c>
      <c r="C33" s="5">
        <v>44244</v>
      </c>
      <c r="D33" s="6">
        <v>0</v>
      </c>
      <c r="E33" s="4" t="s">
        <v>20</v>
      </c>
      <c r="F33" s="4" t="s">
        <v>24</v>
      </c>
      <c r="G33" s="6">
        <v>0</v>
      </c>
      <c r="H33" s="6">
        <v>0</v>
      </c>
      <c r="I33" s="7">
        <v>0</v>
      </c>
      <c r="J33" s="6">
        <v>0</v>
      </c>
      <c r="K33" s="6">
        <f t="shared" si="9"/>
        <v>0</v>
      </c>
      <c r="L33" s="6">
        <v>0</v>
      </c>
      <c r="M33" s="4">
        <v>0</v>
      </c>
      <c r="N33" s="4">
        <v>29.89</v>
      </c>
      <c r="O33" s="6">
        <v>0</v>
      </c>
      <c r="P33" s="6">
        <v>0</v>
      </c>
      <c r="Q33" s="4" t="s">
        <v>75</v>
      </c>
      <c r="R33" s="4" t="s">
        <v>21</v>
      </c>
      <c r="T33" s="14" t="s">
        <v>22</v>
      </c>
    </row>
    <row r="34" spans="1:20" s="4" customFormat="1" x14ac:dyDescent="0.25">
      <c r="A34" s="4" t="s">
        <v>95</v>
      </c>
      <c r="C34" s="5">
        <v>44408</v>
      </c>
      <c r="D34" s="6">
        <v>240000</v>
      </c>
      <c r="G34" s="6">
        <v>240000</v>
      </c>
      <c r="H34" s="6">
        <v>84150</v>
      </c>
      <c r="I34" s="7">
        <f t="shared" si="8"/>
        <v>35.0625</v>
      </c>
      <c r="J34" s="6">
        <v>170727</v>
      </c>
      <c r="K34" s="6">
        <f t="shared" si="9"/>
        <v>240000</v>
      </c>
      <c r="L34" s="6">
        <v>134256</v>
      </c>
      <c r="M34" s="4">
        <v>28.75</v>
      </c>
      <c r="O34" s="6">
        <f t="shared" si="10"/>
        <v>8347.826086956522</v>
      </c>
      <c r="P34" s="6">
        <f t="shared" si="11"/>
        <v>0.19163971733141694</v>
      </c>
      <c r="T34" s="14"/>
    </row>
    <row r="35" spans="1:20" x14ac:dyDescent="0.25">
      <c r="C35" s="1" t="s">
        <v>79</v>
      </c>
      <c r="D35" s="2">
        <f>+SUM(D3:D34)</f>
        <v>8392000</v>
      </c>
      <c r="G35" s="2">
        <f>+SUM(G3:G34)</f>
        <v>7917000</v>
      </c>
      <c r="H35" s="2">
        <f>+SUM(H3:H34)</f>
        <v>3126000</v>
      </c>
      <c r="J35" s="2">
        <f>+SUM(J3:J34)</f>
        <v>6610773</v>
      </c>
      <c r="K35" s="2">
        <f>+SUM(K3:K33)</f>
        <v>7677000</v>
      </c>
      <c r="M35">
        <f>+SUM(M3:M34)</f>
        <v>1064.6420000000003</v>
      </c>
      <c r="N35">
        <f>+SUM(N3:N33)</f>
        <v>1002.8920000000001</v>
      </c>
    </row>
    <row r="36" spans="1:20" x14ac:dyDescent="0.25">
      <c r="H36" s="2" t="s">
        <v>80</v>
      </c>
      <c r="I36" s="3">
        <f>H35/G35*100</f>
        <v>39.484653277756728</v>
      </c>
      <c r="M36" t="s">
        <v>81</v>
      </c>
      <c r="O36" s="2" t="s">
        <v>81</v>
      </c>
    </row>
    <row r="37" spans="1:20" x14ac:dyDescent="0.25">
      <c r="H37" s="2" t="s">
        <v>82</v>
      </c>
      <c r="I37" s="3">
        <v>10.49</v>
      </c>
      <c r="M37" t="s">
        <v>83</v>
      </c>
      <c r="N37" s="12">
        <f>K35/M35</f>
        <v>7210.8746414287598</v>
      </c>
      <c r="O37" s="2" t="s">
        <v>84</v>
      </c>
      <c r="P37" s="12">
        <f>K35/M35/43560</f>
        <v>0.16553890361406703</v>
      </c>
    </row>
    <row r="38" spans="1:20" x14ac:dyDescent="0.25">
      <c r="D38" s="19" t="s">
        <v>100</v>
      </c>
      <c r="E38" s="18"/>
      <c r="F38" s="18"/>
      <c r="G38" s="13"/>
      <c r="H38" s="13"/>
      <c r="I38" s="9"/>
    </row>
    <row r="39" spans="1:20" x14ac:dyDescent="0.25">
      <c r="A39" s="4" t="s">
        <v>87</v>
      </c>
      <c r="D39" s="12" t="s">
        <v>90</v>
      </c>
      <c r="E39" s="18"/>
      <c r="F39" s="18"/>
      <c r="G39" s="12" t="s">
        <v>107</v>
      </c>
      <c r="H39" s="12" t="s">
        <v>92</v>
      </c>
      <c r="I39" s="9"/>
    </row>
    <row r="40" spans="1:20" x14ac:dyDescent="0.25">
      <c r="A40" s="11"/>
      <c r="D40" s="12" t="s">
        <v>91</v>
      </c>
      <c r="E40" s="18"/>
      <c r="F40" s="18"/>
      <c r="G40" s="12" t="s">
        <v>94</v>
      </c>
      <c r="H40" s="12" t="s">
        <v>93</v>
      </c>
      <c r="I40" s="9"/>
    </row>
    <row r="41" spans="1:20" x14ac:dyDescent="0.25">
      <c r="D41" s="12" t="s">
        <v>108</v>
      </c>
      <c r="E41" s="18"/>
      <c r="F41" s="18"/>
      <c r="G41" s="12" t="s">
        <v>94</v>
      </c>
      <c r="H41" s="12" t="s">
        <v>93</v>
      </c>
      <c r="I41" s="9"/>
    </row>
    <row r="42" spans="1:20" x14ac:dyDescent="0.25">
      <c r="D42" s="12" t="s">
        <v>96</v>
      </c>
      <c r="E42" s="18"/>
      <c r="F42" s="18"/>
      <c r="G42" s="12" t="s">
        <v>105</v>
      </c>
      <c r="H42" s="12" t="s">
        <v>106</v>
      </c>
      <c r="I42" s="9"/>
    </row>
    <row r="43" spans="1:20" x14ac:dyDescent="0.25">
      <c r="D43" s="12" t="s">
        <v>97</v>
      </c>
      <c r="E43" s="18"/>
      <c r="F43" s="18"/>
      <c r="G43" s="12" t="s">
        <v>103</v>
      </c>
      <c r="H43" s="12" t="s">
        <v>102</v>
      </c>
      <c r="I43" s="9"/>
    </row>
  </sheetData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99A92-9DB5-458A-B72E-A866510BB059}">
  <dimension ref="C1:C28"/>
  <sheetViews>
    <sheetView topLeftCell="A7" workbookViewId="0">
      <selection activeCell="G28" sqref="G28"/>
    </sheetView>
  </sheetViews>
  <sheetFormatPr defaultRowHeight="15" x14ac:dyDescent="0.25"/>
  <cols>
    <col min="3" max="3" width="9.140625" style="3"/>
  </cols>
  <sheetData>
    <row r="1" spans="3:3" x14ac:dyDescent="0.25">
      <c r="C1" s="3" t="s">
        <v>8</v>
      </c>
    </row>
    <row r="2" spans="3:3" x14ac:dyDescent="0.25">
      <c r="C2" s="3">
        <v>19.32</v>
      </c>
    </row>
    <row r="3" spans="3:3" x14ac:dyDescent="0.25">
      <c r="C3" s="3">
        <v>43.105263157894733</v>
      </c>
    </row>
    <row r="4" spans="3:3" x14ac:dyDescent="0.25">
      <c r="C4" s="3">
        <v>42.906976744186046</v>
      </c>
    </row>
    <row r="5" spans="3:3" x14ac:dyDescent="0.25">
      <c r="C5" s="3">
        <v>48.183673469387756</v>
      </c>
    </row>
    <row r="6" spans="3:3" x14ac:dyDescent="0.25">
      <c r="C6" s="3">
        <v>38.528896672504374</v>
      </c>
    </row>
    <row r="7" spans="3:3" x14ac:dyDescent="0.25">
      <c r="C7" s="3">
        <v>39.451661254059459</v>
      </c>
    </row>
    <row r="8" spans="3:3" x14ac:dyDescent="0.25">
      <c r="C8" s="3">
        <v>45.550000000000004</v>
      </c>
    </row>
    <row r="9" spans="3:3" x14ac:dyDescent="0.25">
      <c r="C9" s="3">
        <v>64.961240310077514</v>
      </c>
    </row>
    <row r="10" spans="3:3" x14ac:dyDescent="0.25">
      <c r="C10" s="3">
        <v>62.07336523125997</v>
      </c>
    </row>
    <row r="11" spans="3:3" x14ac:dyDescent="0.25">
      <c r="C11" s="3">
        <v>54.28125</v>
      </c>
    </row>
    <row r="12" spans="3:3" x14ac:dyDescent="0.25">
      <c r="C12" s="3">
        <v>31.550037622272388</v>
      </c>
    </row>
    <row r="13" spans="3:3" x14ac:dyDescent="0.25">
      <c r="C13" s="3">
        <v>57.38</v>
      </c>
    </row>
    <row r="14" spans="3:3" x14ac:dyDescent="0.25">
      <c r="C14" s="3">
        <v>27.516666666666666</v>
      </c>
    </row>
    <row r="15" spans="3:3" x14ac:dyDescent="0.25">
      <c r="C15" s="3">
        <v>47.553699284009546</v>
      </c>
    </row>
    <row r="16" spans="3:3" x14ac:dyDescent="0.25">
      <c r="C16" s="3">
        <v>35.469851481760315</v>
      </c>
    </row>
    <row r="17" spans="3:3" x14ac:dyDescent="0.25">
      <c r="C17" s="3">
        <v>36.891447368421055</v>
      </c>
    </row>
    <row r="18" spans="3:3" x14ac:dyDescent="0.25">
      <c r="C18" s="3">
        <v>28.75342465753425</v>
      </c>
    </row>
    <row r="19" spans="3:3" x14ac:dyDescent="0.25">
      <c r="C19" s="3">
        <v>37.015056972327727</v>
      </c>
    </row>
    <row r="20" spans="3:3" x14ac:dyDescent="0.25">
      <c r="C20" s="3">
        <v>35.780984719864179</v>
      </c>
    </row>
    <row r="21" spans="3:3" x14ac:dyDescent="0.25">
      <c r="C21" s="3">
        <v>34.042857142857144</v>
      </c>
    </row>
    <row r="22" spans="3:3" x14ac:dyDescent="0.25">
      <c r="C22" s="3">
        <v>36.991701244813278</v>
      </c>
    </row>
    <row r="23" spans="3:3" x14ac:dyDescent="0.25">
      <c r="C23" s="3">
        <v>48.346468861072481</v>
      </c>
    </row>
    <row r="24" spans="3:3" x14ac:dyDescent="0.25">
      <c r="C24" s="3">
        <v>38.468309859154928</v>
      </c>
    </row>
    <row r="25" spans="3:3" x14ac:dyDescent="0.25">
      <c r="C25" s="3">
        <v>43.545296167247386</v>
      </c>
    </row>
    <row r="26" spans="3:3" x14ac:dyDescent="0.25">
      <c r="C26" s="3">
        <v>48.517241379310342</v>
      </c>
    </row>
    <row r="27" spans="3:3" x14ac:dyDescent="0.25">
      <c r="C27" s="3">
        <v>39.845517841175962</v>
      </c>
    </row>
    <row r="28" spans="3:3" x14ac:dyDescent="0.25">
      <c r="C28" s="3">
        <f>STDEV(C2:C27)</f>
        <v>10.488422137488469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M24AgLV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Anissa Zaucha</dc:creator>
  <cp:lastModifiedBy>Tina Fleischmann</cp:lastModifiedBy>
  <cp:lastPrinted>2024-04-20T18:18:18Z</cp:lastPrinted>
  <dcterms:created xsi:type="dcterms:W3CDTF">2023-10-24T14:42:44Z</dcterms:created>
  <dcterms:modified xsi:type="dcterms:W3CDTF">2024-05-14T16:17:13Z</dcterms:modified>
</cp:coreProperties>
</file>