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Tina\Documents\Assessor\Website Documents\"/>
    </mc:Choice>
  </mc:AlternateContent>
  <xr:revisionPtr revIDLastSave="0" documentId="8_{9DCC5446-2752-4158-8B47-1DF4BEB90160}" xr6:coauthVersionLast="47" xr6:coauthVersionMax="47" xr10:uidLastSave="{00000000-0000-0000-0000-000000000000}"/>
  <bookViews>
    <workbookView xWindow="780" yWindow="780" windowWidth="21600" windowHeight="11385" xr2:uid="{16BCEA6F-84BD-457A-9165-E38F0E6A170B}"/>
  </bookViews>
  <sheets>
    <sheet name="M24CommEC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0" i="1" l="1"/>
  <c r="P20" i="1" s="1"/>
  <c r="I20" i="1"/>
  <c r="L19" i="1"/>
  <c r="P19" i="1" s="1"/>
  <c r="I19" i="1"/>
  <c r="M12" i="1"/>
  <c r="L12" i="1"/>
  <c r="N13" i="1" s="1"/>
  <c r="J12" i="1"/>
  <c r="H12" i="1"/>
  <c r="I13" i="1" s="1"/>
  <c r="G12" i="1"/>
  <c r="D12" i="1"/>
  <c r="I9" i="1"/>
  <c r="I8" i="1"/>
  <c r="I7" i="1"/>
  <c r="I6" i="1"/>
  <c r="I5" i="1"/>
  <c r="I4" i="1"/>
  <c r="P3" i="1"/>
  <c r="P12" i="1" s="1"/>
  <c r="N3" i="1"/>
  <c r="N14" i="1" s="1"/>
  <c r="L3" i="1"/>
  <c r="I3" i="1"/>
  <c r="I14" i="1" s="1"/>
  <c r="Q13" i="1" l="1"/>
  <c r="N19" i="1"/>
  <c r="N20" i="1"/>
</calcChain>
</file>

<file path=xl/sharedStrings.xml><?xml version="1.0" encoding="utf-8"?>
<sst xmlns="http://schemas.openxmlformats.org/spreadsheetml/2006/main" count="85" uniqueCount="55">
  <si>
    <t>2024 Merritt Township Commercial ECF Analysis</t>
  </si>
  <si>
    <t>Parcel Number</t>
  </si>
  <si>
    <t>Street Address</t>
  </si>
  <si>
    <t>Sale Date</t>
  </si>
  <si>
    <t>Sale Price</t>
  </si>
  <si>
    <t>Instr.</t>
  </si>
  <si>
    <t>Terms of Sale</t>
  </si>
  <si>
    <t>Adj. Sale $</t>
  </si>
  <si>
    <t>Asd. when Sold</t>
  </si>
  <si>
    <t>Asd/Adj. Sale</t>
  </si>
  <si>
    <t>Cur. Appraisal</t>
  </si>
  <si>
    <t>Land + Yard</t>
  </si>
  <si>
    <t>Bldg. Residual</t>
  </si>
  <si>
    <t>Cost Man. $</t>
  </si>
  <si>
    <t>E.C.F.</t>
  </si>
  <si>
    <t>Floor Area</t>
  </si>
  <si>
    <t>$/Sq.Ft.</t>
  </si>
  <si>
    <t>ECF Area</t>
  </si>
  <si>
    <t>Notes</t>
  </si>
  <si>
    <t>090-M20-000-022-00</t>
  </si>
  <si>
    <t>12 W MUNGER RD</t>
  </si>
  <si>
    <t>WD</t>
  </si>
  <si>
    <t>03-ARM'S LENGTH</t>
  </si>
  <si>
    <t>Comm</t>
  </si>
  <si>
    <t>Merritt Twp</t>
  </si>
  <si>
    <t>050-026-300-010-01</t>
  </si>
  <si>
    <t>COM</t>
  </si>
  <si>
    <t>Garfield Twp</t>
  </si>
  <si>
    <t>130-T05-000-008-01</t>
  </si>
  <si>
    <t>COMM</t>
  </si>
  <si>
    <t>Portsmouth Twp</t>
  </si>
  <si>
    <t>130-F10-000-007-29</t>
  </si>
  <si>
    <t>130-004-300-130-00</t>
  </si>
  <si>
    <t>130-004-300-170-00</t>
  </si>
  <si>
    <t>070-049-400-100-00</t>
  </si>
  <si>
    <t>Hampton Twp</t>
  </si>
  <si>
    <t>070-026-200-095-00</t>
  </si>
  <si>
    <t>070-057-200-045-01</t>
  </si>
  <si>
    <t>Totals:</t>
  </si>
  <si>
    <t>Sale. Ratio =&gt;</t>
  </si>
  <si>
    <t>E.C.F. =&gt;</t>
  </si>
  <si>
    <t>Std. Deviation=&gt;</t>
  </si>
  <si>
    <t>ECF Used for 2024:</t>
  </si>
  <si>
    <t>Std. Dev. =&gt;</t>
  </si>
  <si>
    <t>Ave. E.C.F. =&gt;</t>
  </si>
  <si>
    <t>0.711 Avg ECF Line 14</t>
  </si>
  <si>
    <t>Incorporated sales from similar towships due to lack of commercial sales in Merritt Twp.</t>
  </si>
  <si>
    <t>Sales omitted from study</t>
  </si>
  <si>
    <t>090-017-400-080-03</t>
  </si>
  <si>
    <t>96 W MUNGER RD</t>
  </si>
  <si>
    <t>LC</t>
  </si>
  <si>
    <t>29-SELLERS INTEREST IN A LC</t>
  </si>
  <si>
    <t>3</t>
  </si>
  <si>
    <t>090-021-100-120-00</t>
  </si>
  <si>
    <t>1523 S FINN 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</si>
</sst>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00"/>
  </numFmts>
  <fonts count="5" x14ac:knownFonts="1">
    <font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u/>
      <sz val="11"/>
      <color rgb="FFFF000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u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4" fontId="0" fillId="0" borderId="0" xfId="0" applyNumberFormat="1"/>
    <xf numFmtId="164" fontId="0" fillId="0" borderId="0" xfId="0" applyNumberFormat="1"/>
    <xf numFmtId="164" fontId="1" fillId="0" borderId="0" xfId="0" applyNumberFormat="1" applyFont="1"/>
    <xf numFmtId="2" fontId="0" fillId="0" borderId="0" xfId="0" applyNumberFormat="1"/>
    <xf numFmtId="165" fontId="0" fillId="0" borderId="0" xfId="0" applyNumberFormat="1"/>
    <xf numFmtId="0" fontId="0" fillId="0" borderId="0" xfId="0" quotePrefix="1"/>
    <xf numFmtId="2" fontId="0" fillId="0" borderId="0" xfId="0" quotePrefix="1" applyNumberFormat="1"/>
    <xf numFmtId="165" fontId="2" fillId="0" borderId="0" xfId="0" applyNumberFormat="1" applyFont="1"/>
    <xf numFmtId="164" fontId="3" fillId="0" borderId="0" xfId="0" applyNumberFormat="1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C84E2-2041-45C1-A9D6-FD4B7FB26E0F}">
  <dimension ref="A1:R20"/>
  <sheetViews>
    <sheetView tabSelected="1" workbookViewId="0">
      <selection activeCell="F1" sqref="F1"/>
    </sheetView>
  </sheetViews>
  <sheetFormatPr defaultRowHeight="15" x14ac:dyDescent="0.25"/>
  <cols>
    <col min="1" max="1" width="18.28515625" customWidth="1"/>
    <col min="2" max="2" width="17.5703125" customWidth="1"/>
    <col min="3" max="3" width="12.28515625" customWidth="1"/>
    <col min="4" max="4" width="12.7109375" customWidth="1"/>
    <col min="6" max="6" width="26.140625" customWidth="1"/>
    <col min="7" max="7" width="17.5703125" customWidth="1"/>
    <col min="8" max="8" width="13.5703125" customWidth="1"/>
    <col min="10" max="10" width="14.42578125" customWidth="1"/>
    <col min="11" max="11" width="13.28515625" customWidth="1"/>
    <col min="12" max="12" width="12" customWidth="1"/>
    <col min="13" max="13" width="13.140625" customWidth="1"/>
  </cols>
  <sheetData>
    <row r="1" spans="1:18" x14ac:dyDescent="0.25">
      <c r="C1" s="1"/>
      <c r="D1" s="2"/>
      <c r="G1" s="3" t="s">
        <v>0</v>
      </c>
      <c r="H1" s="2"/>
      <c r="I1" s="4"/>
      <c r="J1" s="2"/>
      <c r="K1" s="2"/>
      <c r="L1" s="2"/>
      <c r="M1" s="2"/>
      <c r="N1" s="5"/>
      <c r="O1" s="4"/>
      <c r="P1" s="4"/>
    </row>
    <row r="2" spans="1:18" x14ac:dyDescent="0.25">
      <c r="A2" t="s">
        <v>1</v>
      </c>
      <c r="B2" t="s">
        <v>2</v>
      </c>
      <c r="C2" s="1" t="s">
        <v>3</v>
      </c>
      <c r="D2" s="2" t="s">
        <v>4</v>
      </c>
      <c r="E2" t="s">
        <v>5</v>
      </c>
      <c r="F2" t="s">
        <v>6</v>
      </c>
      <c r="G2" s="2" t="s">
        <v>7</v>
      </c>
      <c r="H2" s="2" t="s">
        <v>8</v>
      </c>
      <c r="I2" s="4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5" t="s">
        <v>14</v>
      </c>
      <c r="O2" s="4" t="s">
        <v>15</v>
      </c>
      <c r="P2" s="4" t="s">
        <v>16</v>
      </c>
      <c r="Q2" t="s">
        <v>17</v>
      </c>
      <c r="R2" t="s">
        <v>18</v>
      </c>
    </row>
    <row r="3" spans="1:18" x14ac:dyDescent="0.25">
      <c r="A3" t="s">
        <v>19</v>
      </c>
      <c r="B3" t="s">
        <v>20</v>
      </c>
      <c r="C3" s="1">
        <v>44974</v>
      </c>
      <c r="D3" s="2">
        <v>95000</v>
      </c>
      <c r="E3" t="s">
        <v>21</v>
      </c>
      <c r="F3" t="s">
        <v>22</v>
      </c>
      <c r="G3" s="2">
        <v>95000</v>
      </c>
      <c r="H3" s="2">
        <v>53250</v>
      </c>
      <c r="I3" s="4">
        <f t="shared" ref="I3:I9" si="0">H3/G3*100</f>
        <v>56.052631578947363</v>
      </c>
      <c r="J3" s="2">
        <v>111405</v>
      </c>
      <c r="K3" s="2">
        <v>48581</v>
      </c>
      <c r="L3" s="2">
        <f>G3-K3</f>
        <v>46419</v>
      </c>
      <c r="M3" s="2">
        <v>95187.878790000002</v>
      </c>
      <c r="N3" s="5">
        <f>L3/M3</f>
        <v>0.48765662802937221</v>
      </c>
      <c r="O3" s="4">
        <v>2144</v>
      </c>
      <c r="P3" s="4">
        <f>L3/O3</f>
        <v>21.650652985074625</v>
      </c>
      <c r="Q3" s="6" t="s">
        <v>23</v>
      </c>
      <c r="R3" t="s">
        <v>24</v>
      </c>
    </row>
    <row r="4" spans="1:18" x14ac:dyDescent="0.25">
      <c r="A4" t="s">
        <v>25</v>
      </c>
      <c r="C4" s="1">
        <v>44978</v>
      </c>
      <c r="D4" s="2">
        <v>125000</v>
      </c>
      <c r="E4" t="s">
        <v>21</v>
      </c>
      <c r="F4" t="s">
        <v>22</v>
      </c>
      <c r="G4" s="2">
        <v>125000</v>
      </c>
      <c r="H4" s="2">
        <v>60750</v>
      </c>
      <c r="I4" s="4">
        <f t="shared" si="0"/>
        <v>48.6</v>
      </c>
      <c r="J4" s="2">
        <v>142321</v>
      </c>
      <c r="K4" s="2">
        <v>22874</v>
      </c>
      <c r="L4" s="2">
        <v>102126</v>
      </c>
      <c r="M4" s="2">
        <v>159689</v>
      </c>
      <c r="N4" s="5">
        <v>0.64</v>
      </c>
      <c r="O4" s="4">
        <v>37.96</v>
      </c>
      <c r="P4" s="2">
        <v>26.9</v>
      </c>
      <c r="Q4" s="7" t="s">
        <v>26</v>
      </c>
      <c r="R4" t="s">
        <v>27</v>
      </c>
    </row>
    <row r="5" spans="1:18" x14ac:dyDescent="0.25">
      <c r="A5" t="s">
        <v>28</v>
      </c>
      <c r="C5" s="1">
        <v>44713</v>
      </c>
      <c r="D5" s="2">
        <v>70000</v>
      </c>
      <c r="E5" t="s">
        <v>21</v>
      </c>
      <c r="F5" t="s">
        <v>22</v>
      </c>
      <c r="G5" s="2">
        <v>70000</v>
      </c>
      <c r="H5" s="2">
        <v>55300</v>
      </c>
      <c r="I5" s="4">
        <f t="shared" si="0"/>
        <v>79</v>
      </c>
      <c r="J5" s="2">
        <v>83602</v>
      </c>
      <c r="K5" s="2">
        <v>14546</v>
      </c>
      <c r="L5" s="2">
        <v>55454</v>
      </c>
      <c r="M5" s="2">
        <v>92321</v>
      </c>
      <c r="N5" s="5">
        <v>0.60099999999999998</v>
      </c>
      <c r="O5" s="4">
        <v>2400</v>
      </c>
      <c r="P5" s="4">
        <v>23.11</v>
      </c>
      <c r="Q5" s="6" t="s">
        <v>29</v>
      </c>
      <c r="R5" t="s">
        <v>30</v>
      </c>
    </row>
    <row r="6" spans="1:18" x14ac:dyDescent="0.25">
      <c r="A6" t="s">
        <v>31</v>
      </c>
      <c r="C6" s="1">
        <v>44565</v>
      </c>
      <c r="D6" s="2">
        <v>80000</v>
      </c>
      <c r="E6" t="s">
        <v>21</v>
      </c>
      <c r="F6" t="s">
        <v>22</v>
      </c>
      <c r="G6" s="2">
        <v>80000</v>
      </c>
      <c r="H6" s="2">
        <v>51400</v>
      </c>
      <c r="I6" s="4">
        <f t="shared" si="0"/>
        <v>64.25</v>
      </c>
      <c r="J6" s="2">
        <v>93660</v>
      </c>
      <c r="K6" s="2">
        <v>19892</v>
      </c>
      <c r="L6" s="2">
        <v>60108</v>
      </c>
      <c r="M6" s="2">
        <v>98650</v>
      </c>
      <c r="N6" s="5">
        <v>0.60899999999999999</v>
      </c>
      <c r="O6" s="4">
        <v>1708</v>
      </c>
      <c r="P6" s="2">
        <v>35.19</v>
      </c>
      <c r="Q6" s="7" t="s">
        <v>29</v>
      </c>
      <c r="R6" t="s">
        <v>30</v>
      </c>
    </row>
    <row r="7" spans="1:18" x14ac:dyDescent="0.25">
      <c r="A7" t="s">
        <v>32</v>
      </c>
      <c r="C7" s="1">
        <v>45008</v>
      </c>
      <c r="D7" s="2">
        <v>285000</v>
      </c>
      <c r="E7" t="s">
        <v>21</v>
      </c>
      <c r="F7" t="s">
        <v>22</v>
      </c>
      <c r="G7" s="2">
        <v>285000</v>
      </c>
      <c r="H7" s="2">
        <v>128200</v>
      </c>
      <c r="I7" s="4">
        <f t="shared" si="0"/>
        <v>44.982456140350877</v>
      </c>
      <c r="J7" s="2">
        <v>271347</v>
      </c>
      <c r="K7" s="2">
        <v>16284</v>
      </c>
      <c r="L7" s="2">
        <v>268716</v>
      </c>
      <c r="M7" s="2">
        <v>340993</v>
      </c>
      <c r="N7" s="5">
        <v>0.78800000000000003</v>
      </c>
      <c r="O7" s="4">
        <v>21280</v>
      </c>
      <c r="P7" s="2">
        <v>12.63</v>
      </c>
      <c r="Q7" s="7" t="s">
        <v>29</v>
      </c>
      <c r="R7" t="s">
        <v>30</v>
      </c>
    </row>
    <row r="8" spans="1:18" x14ac:dyDescent="0.25">
      <c r="A8" t="s">
        <v>33</v>
      </c>
      <c r="C8" s="1">
        <v>44907</v>
      </c>
      <c r="D8" s="2">
        <v>60900</v>
      </c>
      <c r="E8" t="s">
        <v>21</v>
      </c>
      <c r="F8" t="s">
        <v>22</v>
      </c>
      <c r="G8" s="2">
        <v>60900</v>
      </c>
      <c r="H8" s="2">
        <v>33300</v>
      </c>
      <c r="I8" s="4">
        <f t="shared" si="0"/>
        <v>54.679802955665025</v>
      </c>
      <c r="J8" s="2">
        <v>54219</v>
      </c>
      <c r="K8" s="2">
        <v>11686</v>
      </c>
      <c r="L8" s="2">
        <v>49214</v>
      </c>
      <c r="M8" s="2">
        <v>56862</v>
      </c>
      <c r="N8" s="5">
        <v>0.86499999999999999</v>
      </c>
      <c r="O8" s="4">
        <v>1200</v>
      </c>
      <c r="P8" s="2">
        <v>41.01</v>
      </c>
      <c r="Q8" s="7" t="s">
        <v>29</v>
      </c>
      <c r="R8" t="s">
        <v>30</v>
      </c>
    </row>
    <row r="9" spans="1:18" x14ac:dyDescent="0.25">
      <c r="A9" t="s">
        <v>34</v>
      </c>
      <c r="C9" s="1">
        <v>44433</v>
      </c>
      <c r="D9" s="2">
        <v>127000</v>
      </c>
      <c r="E9" t="s">
        <v>21</v>
      </c>
      <c r="F9" t="s">
        <v>22</v>
      </c>
      <c r="G9" s="2">
        <v>127000</v>
      </c>
      <c r="H9" s="2">
        <v>107100</v>
      </c>
      <c r="I9" s="4">
        <f t="shared" si="0"/>
        <v>84.330708661417319</v>
      </c>
      <c r="J9" s="2">
        <v>123220</v>
      </c>
      <c r="K9" s="2">
        <v>11088</v>
      </c>
      <c r="L9" s="2">
        <v>115912</v>
      </c>
      <c r="M9" s="2">
        <v>149909</v>
      </c>
      <c r="N9" s="5">
        <v>0.77300000000000002</v>
      </c>
      <c r="O9" s="4">
        <v>3666</v>
      </c>
      <c r="P9" s="2">
        <v>31.62</v>
      </c>
      <c r="Q9" s="7" t="s">
        <v>29</v>
      </c>
      <c r="R9" t="s">
        <v>35</v>
      </c>
    </row>
    <row r="10" spans="1:18" x14ac:dyDescent="0.25">
      <c r="A10" t="s">
        <v>36</v>
      </c>
      <c r="C10" s="1">
        <v>44827</v>
      </c>
      <c r="D10" s="2">
        <v>150000</v>
      </c>
      <c r="E10" t="s">
        <v>21</v>
      </c>
      <c r="F10" t="s">
        <v>22</v>
      </c>
      <c r="G10" s="2">
        <v>150000</v>
      </c>
      <c r="H10" s="2">
        <v>53800</v>
      </c>
      <c r="I10" s="4">
        <v>35.869999999999997</v>
      </c>
      <c r="J10" s="2">
        <v>143155</v>
      </c>
      <c r="K10" s="2">
        <v>3414</v>
      </c>
      <c r="L10" s="2">
        <v>146586</v>
      </c>
      <c r="M10" s="2">
        <v>186820</v>
      </c>
      <c r="N10" s="5">
        <v>0.78500000000000003</v>
      </c>
      <c r="O10" s="4">
        <v>1253</v>
      </c>
      <c r="P10" s="2">
        <v>116.99</v>
      </c>
      <c r="Q10" s="7" t="s">
        <v>29</v>
      </c>
      <c r="R10" t="s">
        <v>35</v>
      </c>
    </row>
    <row r="11" spans="1:18" x14ac:dyDescent="0.25">
      <c r="A11" t="s">
        <v>37</v>
      </c>
      <c r="C11" s="1">
        <v>44432</v>
      </c>
      <c r="D11" s="2">
        <v>196000</v>
      </c>
      <c r="E11" t="s">
        <v>21</v>
      </c>
      <c r="F11" t="s">
        <v>22</v>
      </c>
      <c r="G11" s="2">
        <v>196000</v>
      </c>
      <c r="H11" s="2">
        <v>80600</v>
      </c>
      <c r="I11" s="4">
        <v>41.12</v>
      </c>
      <c r="J11" s="2">
        <v>190155</v>
      </c>
      <c r="K11" s="2">
        <v>148718</v>
      </c>
      <c r="L11" s="2">
        <v>47282</v>
      </c>
      <c r="M11" s="2">
        <v>55397</v>
      </c>
      <c r="N11" s="5">
        <v>0.85399999999999998</v>
      </c>
      <c r="O11" s="4">
        <v>2336</v>
      </c>
      <c r="P11" s="2">
        <v>20.239999999999998</v>
      </c>
      <c r="Q11" s="7" t="s">
        <v>29</v>
      </c>
      <c r="R11" t="s">
        <v>35</v>
      </c>
    </row>
    <row r="12" spans="1:18" x14ac:dyDescent="0.25">
      <c r="C12" s="1" t="s">
        <v>38</v>
      </c>
      <c r="D12" s="2">
        <f>+SUM(D3:D11)</f>
        <v>1188900</v>
      </c>
      <c r="G12" s="2">
        <f>+SUM(G3:G11)</f>
        <v>1188900</v>
      </c>
      <c r="H12" s="2">
        <f>+SUM(H3:H11)</f>
        <v>623700</v>
      </c>
      <c r="I12" s="4"/>
      <c r="J12" s="2">
        <f>+SUM(J3:J11)</f>
        <v>1213084</v>
      </c>
      <c r="K12" s="2"/>
      <c r="L12" s="2">
        <f>+SUM(L3:L7)</f>
        <v>532823</v>
      </c>
      <c r="M12" s="2">
        <f>+SUM(M3:M11)</f>
        <v>1235828.87879</v>
      </c>
      <c r="N12" s="5"/>
      <c r="O12" s="4"/>
      <c r="P12" s="4">
        <f>AVERAGE(P3:P3)</f>
        <v>21.650652985074625</v>
      </c>
    </row>
    <row r="13" spans="1:18" x14ac:dyDescent="0.25">
      <c r="C13" s="1"/>
      <c r="D13" s="2"/>
      <c r="G13" s="2"/>
      <c r="H13" s="2" t="s">
        <v>39</v>
      </c>
      <c r="I13" s="4">
        <f>H12/G12*100</f>
        <v>52.460257380772148</v>
      </c>
      <c r="J13" s="2"/>
      <c r="K13" s="2"/>
      <c r="L13" s="2"/>
      <c r="M13" s="2" t="s">
        <v>40</v>
      </c>
      <c r="N13" s="5">
        <f>L12/M12</f>
        <v>0.43114626073610368</v>
      </c>
      <c r="O13" s="4"/>
      <c r="P13" s="4" t="s">
        <v>41</v>
      </c>
      <c r="Q13" s="5">
        <f>STDEV(N3:N11)</f>
        <v>0.13078597791070826</v>
      </c>
    </row>
    <row r="14" spans="1:18" x14ac:dyDescent="0.25">
      <c r="C14" s="1"/>
      <c r="D14" s="3" t="s">
        <v>42</v>
      </c>
      <c r="G14" s="2"/>
      <c r="H14" s="2" t="s">
        <v>43</v>
      </c>
      <c r="I14" s="4">
        <f>STDEV(I3:I11)</f>
        <v>16.589012539099038</v>
      </c>
      <c r="J14" s="2"/>
      <c r="K14" s="2"/>
      <c r="L14" s="2"/>
      <c r="M14" s="2" t="s">
        <v>44</v>
      </c>
      <c r="N14" s="8">
        <f>AVERAGE(N3:N11)</f>
        <v>0.71140629200326366</v>
      </c>
      <c r="O14" s="4"/>
      <c r="P14" s="4"/>
    </row>
    <row r="15" spans="1:18" x14ac:dyDescent="0.25">
      <c r="C15" s="1"/>
      <c r="D15" s="9" t="s">
        <v>45</v>
      </c>
      <c r="G15" s="2"/>
      <c r="H15" s="2"/>
      <c r="I15" s="4"/>
      <c r="J15" s="2"/>
      <c r="K15" s="2"/>
      <c r="L15" s="2"/>
      <c r="M15" s="2"/>
      <c r="N15" s="5"/>
      <c r="O15" s="4"/>
      <c r="P15" s="4"/>
    </row>
    <row r="16" spans="1:18" x14ac:dyDescent="0.25">
      <c r="A16" t="s">
        <v>46</v>
      </c>
      <c r="C16" s="1"/>
      <c r="D16" s="2"/>
      <c r="G16" s="2"/>
      <c r="H16" s="2"/>
      <c r="I16" s="4"/>
      <c r="J16" s="2"/>
      <c r="K16" s="2"/>
      <c r="L16" s="2"/>
      <c r="M16" s="2"/>
      <c r="N16" s="5"/>
      <c r="O16" s="4"/>
      <c r="P16" s="4"/>
    </row>
    <row r="17" spans="1:17" x14ac:dyDescent="0.25">
      <c r="C17" s="1"/>
      <c r="D17" s="2"/>
      <c r="G17" s="2"/>
      <c r="H17" s="2"/>
      <c r="I17" s="4"/>
      <c r="J17" s="2"/>
      <c r="K17" s="2"/>
      <c r="L17" s="2"/>
      <c r="M17" s="2"/>
      <c r="N17" s="5"/>
      <c r="O17" s="4"/>
      <c r="P17" s="4"/>
    </row>
    <row r="18" spans="1:17" x14ac:dyDescent="0.25">
      <c r="A18" s="10" t="s">
        <v>47</v>
      </c>
      <c r="C18" s="1"/>
      <c r="D18" s="2"/>
      <c r="G18" s="2"/>
      <c r="H18" s="2"/>
      <c r="I18" s="4"/>
      <c r="J18" s="2"/>
      <c r="K18" s="2"/>
      <c r="L18" s="2"/>
      <c r="M18" s="2"/>
      <c r="N18" s="5"/>
      <c r="O18" s="4"/>
      <c r="P18" s="4"/>
    </row>
    <row r="19" spans="1:17" x14ac:dyDescent="0.25">
      <c r="A19" t="s">
        <v>48</v>
      </c>
      <c r="B19" t="s">
        <v>49</v>
      </c>
      <c r="C19" s="1">
        <v>44116</v>
      </c>
      <c r="D19" s="2">
        <v>115000</v>
      </c>
      <c r="E19" t="s">
        <v>50</v>
      </c>
      <c r="F19" t="s">
        <v>51</v>
      </c>
      <c r="G19" s="2">
        <v>115000</v>
      </c>
      <c r="H19" s="2">
        <v>0</v>
      </c>
      <c r="I19" s="4">
        <f>H19/G19*100</f>
        <v>0</v>
      </c>
      <c r="J19" s="2">
        <v>112969</v>
      </c>
      <c r="K19" s="2">
        <v>24900</v>
      </c>
      <c r="L19" s="2">
        <f>G19-K19</f>
        <v>90100</v>
      </c>
      <c r="M19" s="2">
        <v>131446.26866</v>
      </c>
      <c r="N19" s="5">
        <f>L19/M19</f>
        <v>0.68545118030739538</v>
      </c>
      <c r="O19" s="4">
        <v>6600</v>
      </c>
      <c r="P19" s="4">
        <f>L19/O19</f>
        <v>13.651515151515152</v>
      </c>
      <c r="Q19" s="6" t="s">
        <v>52</v>
      </c>
    </row>
    <row r="20" spans="1:17" x14ac:dyDescent="0.25">
      <c r="A20" t="s">
        <v>53</v>
      </c>
      <c r="B20" t="s">
        <v>54</v>
      </c>
      <c r="C20" s="1">
        <v>44319</v>
      </c>
      <c r="D20" s="2">
        <v>45000</v>
      </c>
      <c r="E20" t="s">
        <v>21</v>
      </c>
      <c r="F20" t="s">
        <v>22</v>
      </c>
      <c r="G20" s="2">
        <v>45000</v>
      </c>
      <c r="H20" s="2">
        <v>36250</v>
      </c>
      <c r="I20" s="4">
        <f>H20/G20*100</f>
        <v>80.555555555555557</v>
      </c>
      <c r="J20" s="2">
        <v>74087</v>
      </c>
      <c r="K20" s="2">
        <v>47877</v>
      </c>
      <c r="L20" s="2">
        <f>G20-K20</f>
        <v>-2877</v>
      </c>
      <c r="M20" s="2">
        <v>39119.402990000002</v>
      </c>
      <c r="N20" s="5">
        <f>L20/M20</f>
        <v>-7.3544067140683123E-2</v>
      </c>
      <c r="O20" s="4">
        <v>750</v>
      </c>
      <c r="P20" s="4">
        <f>L20/O20</f>
        <v>-3.8359999999999999</v>
      </c>
      <c r="Q20" s="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M24CommECF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Anissa Zaucha</dc:creator>
  <cp:lastModifiedBy>Tina Fleischmann</cp:lastModifiedBy>
  <dcterms:created xsi:type="dcterms:W3CDTF">2024-05-13T14:55:29Z</dcterms:created>
  <dcterms:modified xsi:type="dcterms:W3CDTF">2024-05-14T16:21:27Z</dcterms:modified>
</cp:coreProperties>
</file>