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na\Documents\Assessor\Website Documents\"/>
    </mc:Choice>
  </mc:AlternateContent>
  <xr:revisionPtr revIDLastSave="0" documentId="8_{D762EB45-7F1F-4A30-89DD-EA2EC0CF2E11}" xr6:coauthVersionLast="47" xr6:coauthVersionMax="47" xr10:uidLastSave="{00000000-0000-0000-0000-000000000000}"/>
  <bookViews>
    <workbookView xWindow="1815" yWindow="1815" windowWidth="21600" windowHeight="11385" xr2:uid="{0B77CF27-E74D-484F-9062-1C9EBFC148DB}"/>
  </bookViews>
  <sheets>
    <sheet name="24MCommLV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  <c r="Q6" i="2" l="1"/>
  <c r="L14" i="2"/>
  <c r="H14" i="2"/>
  <c r="O14" i="2"/>
  <c r="P14" i="2"/>
  <c r="M14" i="2"/>
  <c r="J14" i="2"/>
  <c r="G14" i="2"/>
  <c r="I15" i="2" s="1"/>
  <c r="D14" i="2"/>
  <c r="R7" i="2"/>
  <c r="S7" i="2"/>
  <c r="Q7" i="2"/>
  <c r="I7" i="2"/>
  <c r="Q5" i="2"/>
  <c r="I6" i="2"/>
  <c r="I5" i="2"/>
  <c r="N6" i="2"/>
  <c r="R6" i="2"/>
  <c r="S6" i="2"/>
  <c r="S5" i="2"/>
  <c r="R5" i="2"/>
  <c r="I3" i="2"/>
  <c r="K3" i="2"/>
  <c r="R3" i="2" s="1"/>
  <c r="I4" i="2"/>
  <c r="K4" i="2"/>
  <c r="R4" i="2" s="1"/>
  <c r="I16" i="2" l="1"/>
  <c r="K14" i="2"/>
  <c r="S3" i="2"/>
  <c r="Q4" i="2"/>
  <c r="Q3" i="2"/>
  <c r="S4" i="2"/>
  <c r="P16" i="2" l="1"/>
  <c r="S16" i="2"/>
  <c r="M16" i="2"/>
</calcChain>
</file>

<file path=xl/sharedStrings.xml><?xml version="1.0" encoding="utf-8"?>
<sst xmlns="http://schemas.openxmlformats.org/spreadsheetml/2006/main" count="84" uniqueCount="61">
  <si>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</si>
  <si>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</si>
  <si>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</si>
  <si>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</si>
  <si>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</si>
  <si>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</si>
  <si>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</si>
  <si>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</si>
  <si>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</si>
  <si>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</si>
  <si>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</si>
  <si>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</si>
  <si>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</si>
  <si>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</si>
  <si>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</si>
  <si>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</si>
  <si>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</si>
  <si>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</si>
  <si>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</si>
  <si>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090-021-100-120-00</t>
  </si>
  <si>
    <t>1523 S FINN RD</t>
  </si>
  <si>
    <t>WD</t>
  </si>
  <si>
    <t>03-ARM'S LENGTH</t>
  </si>
  <si>
    <t>090-M20-000-022-00</t>
  </si>
  <si>
    <t>12 W MUNGER RD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</si>
  <si>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</si>
  <si>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</si>
  <si>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</si>
  <si>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</si>
  <si>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</si>
  <si>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</si>
  <si>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</si>
  <si>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2024 Merritt Township Commercial Land Value Analysis</t>
  </si>
  <si>
    <t>130-004-300-120-00</t>
  </si>
  <si>
    <t>130-004-300-170-00</t>
  </si>
  <si>
    <t>130-T05-000-008-01</t>
  </si>
  <si>
    <t>050-026-300-010-01</t>
  </si>
  <si>
    <t>506 N GARFIELD RD</t>
  </si>
  <si>
    <t>060-003-400-015-01</t>
  </si>
  <si>
    <t>1206 W M-61</t>
  </si>
  <si>
    <t>CD</t>
  </si>
  <si>
    <t>040-027-400-125-00</t>
  </si>
  <si>
    <t>030-011-400-190-00</t>
  </si>
  <si>
    <t>030-011-200-050-00</t>
  </si>
  <si>
    <t>Used for 2024:</t>
  </si>
  <si>
    <t>$7,500/ Acre</t>
  </si>
  <si>
    <t>Line 8</t>
  </si>
  <si>
    <t>Line 7</t>
  </si>
  <si>
    <t>Incorporated sales from similar Townships due to lack of comm sales in Merritt Twp.</t>
  </si>
  <si>
    <t>Notes</t>
  </si>
  <si>
    <t>Merritt</t>
  </si>
  <si>
    <t>Portsmouth</t>
  </si>
  <si>
    <t>Garfield</t>
  </si>
  <si>
    <t>Gibson</t>
  </si>
  <si>
    <t>Fraser</t>
  </si>
  <si>
    <t>Frankenlust</t>
  </si>
  <si>
    <t>$150/ FF lower traffic areas</t>
  </si>
  <si>
    <t>$200/ FF higher traffic areas</t>
  </si>
  <si>
    <t xml:space="preserve">0.44/SF </t>
  </si>
  <si>
    <t xml:space="preserve">Line 11 </t>
  </si>
  <si>
    <t>Line 16 Avg/SF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</si>
</sst>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4" fontId="0" fillId="0" borderId="0" xfId="0" applyNumberFormat="1"/>
    <xf numFmtId="1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E18A-92D8-48CC-96F0-445CE66114AB}">
  <dimension ref="A1:T22"/>
  <sheetViews>
    <sheetView tabSelected="1" workbookViewId="0">
      <selection activeCell="G23" sqref="G23"/>
    </sheetView>
  </sheetViews>
  <sheetFormatPr defaultRowHeight="15" x14ac:dyDescent="0.25"/>
  <cols>
    <col min="1" max="1" width="18.85546875" bestFit="1" customWidth="1"/>
    <col min="2" max="2" width="0" hidden="1" customWidth="1"/>
    <col min="3" max="3" width="25.7109375" style="1" customWidth="1"/>
    <col min="4" max="4" width="12.7109375" style="2" bestFit="1" customWidth="1"/>
    <col min="5" max="5" width="7.28515625" customWidth="1"/>
    <col min="6" max="6" width="16.7109375" customWidth="1"/>
    <col min="7" max="7" width="12.7109375" style="2" bestFit="1" customWidth="1"/>
    <col min="8" max="8" width="15.140625" style="2" customWidth="1"/>
    <col min="9" max="9" width="10.5703125" style="3" bestFit="1" customWidth="1"/>
    <col min="10" max="10" width="12.7109375" style="2" bestFit="1" customWidth="1"/>
    <col min="11" max="11" width="11.85546875" style="2" bestFit="1" customWidth="1"/>
    <col min="12" max="12" width="11.140625" style="2" bestFit="1" customWidth="1"/>
    <col min="13" max="14" width="9.140625" style="3"/>
    <col min="15" max="15" width="11.28515625" style="3" customWidth="1"/>
    <col min="16" max="16" width="10.140625" style="3" bestFit="1" customWidth="1"/>
    <col min="17" max="17" width="10.140625" style="2" bestFit="1" customWidth="1"/>
    <col min="18" max="18" width="11.85546875" style="2" bestFit="1" customWidth="1"/>
    <col min="19" max="19" width="11.5703125" style="2" customWidth="1"/>
  </cols>
  <sheetData>
    <row r="1" spans="1:20" x14ac:dyDescent="0.25">
      <c r="G1" s="4" t="s">
        <v>32</v>
      </c>
    </row>
    <row r="2" spans="1:20" x14ac:dyDescent="0.25">
      <c r="A2" t="s">
        <v>0</v>
      </c>
      <c r="B2" t="s">
        <v>1</v>
      </c>
      <c r="C2" s="1" t="s">
        <v>2</v>
      </c>
      <c r="D2" s="2" t="s">
        <v>3</v>
      </c>
      <c r="E2" t="s">
        <v>4</v>
      </c>
      <c r="F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49</v>
      </c>
    </row>
    <row r="3" spans="1:20" x14ac:dyDescent="0.25">
      <c r="A3" t="s">
        <v>19</v>
      </c>
      <c r="B3" t="s">
        <v>20</v>
      </c>
      <c r="C3" s="1">
        <v>44319</v>
      </c>
      <c r="D3" s="2">
        <v>45000</v>
      </c>
      <c r="E3" t="s">
        <v>21</v>
      </c>
      <c r="F3" t="s">
        <v>22</v>
      </c>
      <c r="G3" s="2">
        <v>45000</v>
      </c>
      <c r="H3" s="2">
        <v>36250</v>
      </c>
      <c r="I3" s="3">
        <f>H3/G3*100</f>
        <v>80.555555555555557</v>
      </c>
      <c r="J3" s="2">
        <v>74087</v>
      </c>
      <c r="K3" s="2">
        <f>G3-31460</f>
        <v>13540</v>
      </c>
      <c r="L3" s="2">
        <v>42627</v>
      </c>
      <c r="M3" s="3">
        <v>142.088863</v>
      </c>
      <c r="N3" s="3">
        <v>269</v>
      </c>
      <c r="O3" s="3">
        <v>0.80300000000000005</v>
      </c>
      <c r="P3" s="3">
        <v>0.80300000000000005</v>
      </c>
      <c r="Q3" s="2">
        <f t="shared" ref="Q3:Q7" si="0">K3/M3</f>
        <v>95.292479045314053</v>
      </c>
      <c r="R3" s="2">
        <f t="shared" ref="R3:R7" si="1">K3/O3</f>
        <v>16861.768368617682</v>
      </c>
      <c r="S3" s="2">
        <f t="shared" ref="S3:S7" si="2">K3/O3/43560</f>
        <v>0.38709293775522685</v>
      </c>
      <c r="T3" t="s">
        <v>50</v>
      </c>
    </row>
    <row r="4" spans="1:20" x14ac:dyDescent="0.25">
      <c r="A4" t="s">
        <v>23</v>
      </c>
      <c r="B4" t="s">
        <v>24</v>
      </c>
      <c r="C4" s="1">
        <v>44974</v>
      </c>
      <c r="D4" s="2">
        <v>95000</v>
      </c>
      <c r="E4" t="s">
        <v>21</v>
      </c>
      <c r="F4" t="s">
        <v>22</v>
      </c>
      <c r="G4" s="2">
        <v>95000</v>
      </c>
      <c r="H4" s="2">
        <v>53250</v>
      </c>
      <c r="I4" s="3">
        <f>H4/G4*100</f>
        <v>56.052631578947363</v>
      </c>
      <c r="J4" s="2">
        <v>111405</v>
      </c>
      <c r="K4" s="2">
        <f>G4-65530</f>
        <v>29470</v>
      </c>
      <c r="L4" s="2">
        <v>45875</v>
      </c>
      <c r="M4" s="3">
        <v>229.373086</v>
      </c>
      <c r="N4" s="3">
        <v>165</v>
      </c>
      <c r="O4" s="3">
        <v>0.92</v>
      </c>
      <c r="P4" s="3">
        <v>0.92</v>
      </c>
      <c r="Q4" s="2">
        <f t="shared" si="0"/>
        <v>128.48063612833809</v>
      </c>
      <c r="R4" s="2">
        <f t="shared" si="1"/>
        <v>32032.608695652172</v>
      </c>
      <c r="S4" s="2">
        <f t="shared" si="2"/>
        <v>0.73536750908292403</v>
      </c>
      <c r="T4" t="s">
        <v>50</v>
      </c>
    </row>
    <row r="5" spans="1:20" x14ac:dyDescent="0.25">
      <c r="A5" t="s">
        <v>33</v>
      </c>
      <c r="C5" s="1">
        <v>44490</v>
      </c>
      <c r="D5" s="2">
        <v>122000</v>
      </c>
      <c r="E5" t="s">
        <v>21</v>
      </c>
      <c r="F5" t="s">
        <v>22</v>
      </c>
      <c r="G5" s="2">
        <v>122000</v>
      </c>
      <c r="H5" s="2">
        <v>63500</v>
      </c>
      <c r="I5" s="3">
        <f>H5/G5*100</f>
        <v>52.049180327868847</v>
      </c>
      <c r="J5" s="2">
        <v>133881</v>
      </c>
      <c r="K5" s="2">
        <v>29210</v>
      </c>
      <c r="M5" s="3">
        <v>200</v>
      </c>
      <c r="N5" s="3">
        <v>312</v>
      </c>
      <c r="O5" s="3">
        <v>1.43</v>
      </c>
      <c r="P5" s="3">
        <v>1.43</v>
      </c>
      <c r="Q5" s="2">
        <f t="shared" si="0"/>
        <v>146.05000000000001</v>
      </c>
      <c r="R5" s="2">
        <f t="shared" si="1"/>
        <v>20426.573426573428</v>
      </c>
      <c r="S5" s="2">
        <f t="shared" si="2"/>
        <v>0.46892960116100618</v>
      </c>
      <c r="T5" t="s">
        <v>51</v>
      </c>
    </row>
    <row r="6" spans="1:20" x14ac:dyDescent="0.25">
      <c r="A6" t="s">
        <v>34</v>
      </c>
      <c r="C6" s="1">
        <v>44917</v>
      </c>
      <c r="D6" s="2">
        <v>60900</v>
      </c>
      <c r="E6" t="s">
        <v>21</v>
      </c>
      <c r="F6" t="s">
        <v>22</v>
      </c>
      <c r="G6" s="2">
        <v>60900</v>
      </c>
      <c r="H6" s="2">
        <v>33300</v>
      </c>
      <c r="I6" s="3">
        <f>H6/G6*100</f>
        <v>54.679802955665025</v>
      </c>
      <c r="J6" s="2">
        <v>73712</v>
      </c>
      <c r="K6" s="2">
        <v>12748</v>
      </c>
      <c r="M6" s="3">
        <v>108</v>
      </c>
      <c r="N6" s="3">
        <f>K6/M6</f>
        <v>118.03703703703704</v>
      </c>
      <c r="O6" s="3">
        <v>0.66500000000000004</v>
      </c>
      <c r="P6" s="3">
        <v>0.66500000000000004</v>
      </c>
      <c r="Q6" s="2">
        <f>K6/M6</f>
        <v>118.03703703703704</v>
      </c>
      <c r="R6" s="2">
        <f t="shared" si="1"/>
        <v>19169.924812030073</v>
      </c>
      <c r="S6" s="2">
        <f t="shared" si="2"/>
        <v>0.44008091854981801</v>
      </c>
      <c r="T6" t="s">
        <v>51</v>
      </c>
    </row>
    <row r="7" spans="1:20" x14ac:dyDescent="0.25">
      <c r="A7" t="s">
        <v>35</v>
      </c>
      <c r="C7" s="1">
        <v>44713</v>
      </c>
      <c r="D7" s="2">
        <v>70000</v>
      </c>
      <c r="E7" t="s">
        <v>21</v>
      </c>
      <c r="F7" t="s">
        <v>22</v>
      </c>
      <c r="G7" s="2">
        <v>70000</v>
      </c>
      <c r="H7" s="2">
        <v>55300</v>
      </c>
      <c r="I7" s="3">
        <f>H7/G7*100</f>
        <v>79</v>
      </c>
      <c r="J7" s="2">
        <v>126960</v>
      </c>
      <c r="K7" s="2">
        <v>22969</v>
      </c>
      <c r="M7" s="3">
        <v>154</v>
      </c>
      <c r="N7" s="3">
        <v>311</v>
      </c>
      <c r="O7" s="3">
        <v>0.99199999999999999</v>
      </c>
      <c r="P7" s="3">
        <v>0.99199999999999999</v>
      </c>
      <c r="Q7" s="8">
        <f t="shared" si="0"/>
        <v>149.14935064935065</v>
      </c>
      <c r="R7" s="2">
        <f t="shared" si="1"/>
        <v>23154.233870967742</v>
      </c>
      <c r="S7" s="2">
        <f t="shared" si="2"/>
        <v>0.53154806866317128</v>
      </c>
      <c r="T7" t="s">
        <v>51</v>
      </c>
    </row>
    <row r="8" spans="1:20" x14ac:dyDescent="0.25">
      <c r="A8" t="s">
        <v>36</v>
      </c>
      <c r="B8" t="s">
        <v>37</v>
      </c>
      <c r="C8" s="1">
        <v>44978</v>
      </c>
      <c r="D8" s="5">
        <v>125000</v>
      </c>
      <c r="E8" t="s">
        <v>21</v>
      </c>
      <c r="F8" t="s">
        <v>22</v>
      </c>
      <c r="G8" s="5">
        <v>125000</v>
      </c>
      <c r="H8" s="5">
        <v>60750</v>
      </c>
      <c r="I8" s="3">
        <v>48.6</v>
      </c>
      <c r="J8" s="5">
        <v>137093</v>
      </c>
      <c r="K8" s="5">
        <v>11375</v>
      </c>
      <c r="L8" s="5">
        <v>23468</v>
      </c>
      <c r="M8" s="3">
        <v>234.68386000000001</v>
      </c>
      <c r="N8" s="3">
        <v>289.73001099999999</v>
      </c>
      <c r="O8" s="3">
        <v>1.45</v>
      </c>
      <c r="P8">
        <v>1.45</v>
      </c>
      <c r="Q8" s="2">
        <v>48.469460149496435</v>
      </c>
      <c r="R8" s="7">
        <v>7844.8275862068967</v>
      </c>
      <c r="S8" s="2">
        <v>0.18009246065672399</v>
      </c>
      <c r="T8" t="s">
        <v>52</v>
      </c>
    </row>
    <row r="9" spans="1:20" x14ac:dyDescent="0.25">
      <c r="A9" t="s">
        <v>38</v>
      </c>
      <c r="B9" t="s">
        <v>39</v>
      </c>
      <c r="C9" s="1">
        <v>44196</v>
      </c>
      <c r="D9" s="5">
        <v>750000</v>
      </c>
      <c r="E9" t="s">
        <v>40</v>
      </c>
      <c r="F9" t="s">
        <v>22</v>
      </c>
      <c r="G9" s="5">
        <v>750000</v>
      </c>
      <c r="H9" s="5">
        <v>344000</v>
      </c>
      <c r="I9" s="3">
        <v>45.866666666666667</v>
      </c>
      <c r="J9" s="5">
        <v>584424</v>
      </c>
      <c r="K9" s="5">
        <v>191576</v>
      </c>
      <c r="L9" s="5">
        <v>26000</v>
      </c>
      <c r="M9">
        <v>1320</v>
      </c>
      <c r="N9">
        <v>0</v>
      </c>
      <c r="O9">
        <v>10</v>
      </c>
      <c r="P9">
        <v>10</v>
      </c>
      <c r="Q9" s="2">
        <v>145.13333333333333</v>
      </c>
      <c r="R9" s="2">
        <v>19157.599999999999</v>
      </c>
      <c r="S9" s="2">
        <v>0.43979797979797974</v>
      </c>
      <c r="T9" t="s">
        <v>53</v>
      </c>
    </row>
    <row r="10" spans="1:20" x14ac:dyDescent="0.25">
      <c r="A10" t="s">
        <v>41</v>
      </c>
      <c r="C10" s="1">
        <v>44778</v>
      </c>
      <c r="D10" s="5">
        <v>170000</v>
      </c>
      <c r="E10" t="s">
        <v>21</v>
      </c>
      <c r="F10" t="s">
        <v>22</v>
      </c>
      <c r="G10" s="5">
        <v>170000</v>
      </c>
      <c r="H10" s="5">
        <v>136500</v>
      </c>
      <c r="I10" s="3">
        <v>80.294117647058826</v>
      </c>
      <c r="J10" s="5">
        <v>154400</v>
      </c>
      <c r="K10" s="5">
        <v>14546</v>
      </c>
      <c r="L10"/>
      <c r="M10" s="3">
        <v>285.5</v>
      </c>
      <c r="N10"/>
      <c r="O10" s="3">
        <v>1.27</v>
      </c>
      <c r="P10">
        <v>1.27</v>
      </c>
      <c r="Q10" s="2">
        <v>50.949211908931701</v>
      </c>
      <c r="R10" s="2">
        <v>11453.543307086615</v>
      </c>
      <c r="S10" s="2">
        <f>K10/O10/43560</f>
        <v>0.26293717417554213</v>
      </c>
      <c r="T10" t="s">
        <v>54</v>
      </c>
    </row>
    <row r="11" spans="1:20" x14ac:dyDescent="0.25">
      <c r="A11" t="s">
        <v>42</v>
      </c>
      <c r="C11" s="1">
        <v>44458</v>
      </c>
      <c r="D11" s="5">
        <v>129000</v>
      </c>
      <c r="E11" t="s">
        <v>21</v>
      </c>
      <c r="F11" t="s">
        <v>22</v>
      </c>
      <c r="G11" s="5">
        <v>129000</v>
      </c>
      <c r="H11" s="5">
        <v>42200</v>
      </c>
      <c r="I11" s="3">
        <v>32.713178294573645</v>
      </c>
      <c r="J11" s="5">
        <v>84375</v>
      </c>
      <c r="K11" s="5">
        <v>129900</v>
      </c>
      <c r="L11" s="5">
        <v>84375</v>
      </c>
      <c r="M11" s="3">
        <v>661</v>
      </c>
      <c r="O11" s="3">
        <v>6.25</v>
      </c>
      <c r="P11" s="3">
        <v>6.25</v>
      </c>
      <c r="Q11" s="8">
        <v>196.52042360060514</v>
      </c>
      <c r="R11" s="2">
        <v>20784</v>
      </c>
      <c r="S11" s="2">
        <v>0.47</v>
      </c>
      <c r="T11" t="s">
        <v>55</v>
      </c>
    </row>
    <row r="12" spans="1:20" x14ac:dyDescent="0.25">
      <c r="A12" t="s">
        <v>43</v>
      </c>
      <c r="C12" s="1">
        <v>44757</v>
      </c>
      <c r="D12" s="5">
        <v>12000</v>
      </c>
      <c r="E12" t="s">
        <v>21</v>
      </c>
      <c r="F12" t="s">
        <v>22</v>
      </c>
      <c r="G12" s="5">
        <v>12000</v>
      </c>
      <c r="H12" s="5">
        <v>13600</v>
      </c>
      <c r="I12" s="3">
        <v>113.33333333333333</v>
      </c>
      <c r="J12" s="5">
        <v>27225</v>
      </c>
      <c r="K12" s="5">
        <v>12000</v>
      </c>
      <c r="L12" s="5">
        <v>27225</v>
      </c>
      <c r="M12" s="3">
        <v>110</v>
      </c>
      <c r="N12" s="3">
        <v>500</v>
      </c>
      <c r="O12" s="3">
        <v>0.77</v>
      </c>
      <c r="P12" s="3">
        <v>0.77</v>
      </c>
      <c r="Q12" s="2">
        <v>109.09090909090909</v>
      </c>
      <c r="R12" s="2">
        <v>15584.415584415585</v>
      </c>
      <c r="S12" s="2">
        <v>0.35776895281027515</v>
      </c>
      <c r="T12" t="s">
        <v>55</v>
      </c>
    </row>
    <row r="14" spans="1:20" x14ac:dyDescent="0.25">
      <c r="C14" s="1" t="s">
        <v>25</v>
      </c>
      <c r="D14" s="2">
        <f>+SUM(D3:D12)</f>
        <v>1578900</v>
      </c>
      <c r="G14" s="2">
        <f>+SUM(G3:G12)</f>
        <v>1578900</v>
      </c>
      <c r="H14" s="2">
        <f>+SUM(H3:H12)</f>
        <v>838650</v>
      </c>
      <c r="J14" s="2">
        <f>+SUM(J3:J12)</f>
        <v>1507562</v>
      </c>
      <c r="K14" s="2">
        <f>+SUM(K3:K12)</f>
        <v>467334</v>
      </c>
      <c r="L14" s="2">
        <f>+SUM(L3:L12)</f>
        <v>249570</v>
      </c>
      <c r="M14" s="3">
        <f>+SUM(M3:M12)</f>
        <v>3444.6458090000001</v>
      </c>
      <c r="O14" s="3">
        <f>+SUM(O3:O12)</f>
        <v>24.55</v>
      </c>
      <c r="P14" s="3">
        <f>+SUM(P3:P12)</f>
        <v>24.55</v>
      </c>
    </row>
    <row r="15" spans="1:20" x14ac:dyDescent="0.25">
      <c r="H15" s="2" t="s">
        <v>26</v>
      </c>
      <c r="I15" s="3">
        <f>H14/G14*100</f>
        <v>53.11609348280448</v>
      </c>
      <c r="L15" s="2" t="s">
        <v>27</v>
      </c>
      <c r="O15" s="3" t="s">
        <v>27</v>
      </c>
      <c r="R15" s="2" t="s">
        <v>27</v>
      </c>
    </row>
    <row r="16" spans="1:20" x14ac:dyDescent="0.25">
      <c r="H16" s="2" t="s">
        <v>28</v>
      </c>
      <c r="I16" s="3">
        <f>STDEV(I3:I12)</f>
        <v>23.652731858578285</v>
      </c>
      <c r="L16" s="2" t="s">
        <v>29</v>
      </c>
      <c r="M16" s="2">
        <f>K14/M14</f>
        <v>135.66968156173644</v>
      </c>
      <c r="O16" s="3" t="s">
        <v>30</v>
      </c>
      <c r="P16" s="2">
        <f>K14/O14</f>
        <v>19036.00814663951</v>
      </c>
      <c r="R16" s="2" t="s">
        <v>31</v>
      </c>
      <c r="S16" s="7">
        <f>K14/O14/43560</f>
        <v>0.43700661493662785</v>
      </c>
    </row>
    <row r="17" spans="1:4" x14ac:dyDescent="0.25">
      <c r="A17" t="s">
        <v>48</v>
      </c>
    </row>
    <row r="18" spans="1:4" x14ac:dyDescent="0.25">
      <c r="C18" s="6" t="s">
        <v>44</v>
      </c>
    </row>
    <row r="19" spans="1:4" x14ac:dyDescent="0.25">
      <c r="C19" s="9" t="s">
        <v>45</v>
      </c>
      <c r="D19" s="8" t="s">
        <v>46</v>
      </c>
    </row>
    <row r="20" spans="1:4" x14ac:dyDescent="0.25">
      <c r="C20" s="9" t="s">
        <v>56</v>
      </c>
      <c r="D20" s="8" t="s">
        <v>47</v>
      </c>
    </row>
    <row r="21" spans="1:4" x14ac:dyDescent="0.25">
      <c r="C21" s="9" t="s">
        <v>57</v>
      </c>
      <c r="D21" s="8" t="s">
        <v>59</v>
      </c>
    </row>
    <row r="22" spans="1:4" x14ac:dyDescent="0.25">
      <c r="C22" s="9" t="s">
        <v>58</v>
      </c>
      <c r="D22" s="8" t="s">
        <v>60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E1C3-3C5B-44C6-BADF-E72B86675A8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24MCommLV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Tina Fleischmann</cp:lastModifiedBy>
  <cp:lastPrinted>2024-04-20T16:00:21Z</cp:lastPrinted>
  <dcterms:created xsi:type="dcterms:W3CDTF">2024-01-29T15:52:11Z</dcterms:created>
  <dcterms:modified xsi:type="dcterms:W3CDTF">2024-05-14T16:14:14Z</dcterms:modified>
</cp:coreProperties>
</file>