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Tina\Documents\Assessor\Website Documents\"/>
    </mc:Choice>
  </mc:AlternateContent>
  <xr:revisionPtr revIDLastSave="0" documentId="8_{AF3CCF64-3016-46F1-9E36-6E33037FFFA6}" xr6:coauthVersionLast="47" xr6:coauthVersionMax="47" xr10:uidLastSave="{00000000-0000-0000-0000-000000000000}"/>
  <bookViews>
    <workbookView xWindow="3885" yWindow="3885" windowWidth="21600" windowHeight="11385" xr2:uid="{14948919-5E1C-4647-939D-B83FF399543F}"/>
  </bookViews>
  <sheets>
    <sheet name="M24IndE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M13" i="1" s="1"/>
  <c r="I12" i="1"/>
  <c r="G12" i="1"/>
  <c r="H13" i="1" s="1"/>
  <c r="F12" i="1"/>
  <c r="C12" i="1"/>
  <c r="H9" i="1"/>
  <c r="H8" i="1"/>
  <c r="H7" i="1"/>
  <c r="H6" i="1"/>
  <c r="H5" i="1"/>
  <c r="H4" i="1"/>
  <c r="M3" i="1"/>
  <c r="M14" i="1" s="1"/>
  <c r="K3" i="1"/>
  <c r="O3" i="1" s="1"/>
  <c r="O12" i="1" s="1"/>
  <c r="H3" i="1"/>
  <c r="H14" i="1" s="1"/>
  <c r="P13" i="1" l="1"/>
</calcChain>
</file>

<file path=xl/sharedStrings.xml><?xml version="1.0" encoding="utf-8"?>
<sst xmlns="http://schemas.openxmlformats.org/spreadsheetml/2006/main" count="73" uniqueCount="46">
  <si>
    <t>2024 Merritt Township Industrial ECF Analysis</t>
  </si>
  <si>
    <t>Parcel Number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</si>
  <si>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</si>
  <si>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</si>
  <si>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</si>
  <si>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</si>
  <si>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</si>
  <si>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</si>
  <si>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</si>
  <si>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</si>
  <si>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</si>
  <si>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</si>
  <si>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</si>
  <si>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</si>
  <si>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</si>
  <si>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</si>
  <si>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</si>
  <si>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Notes</t>
  </si>
  <si>
    <t>090-M20-000-022-00</t>
  </si>
  <si>
    <t>WD</t>
  </si>
  <si>
    <t>03-ARM'S LENGTH</t>
  </si>
  <si>
    <t>Comm</t>
  </si>
  <si>
    <t>Merritt Twp</t>
  </si>
  <si>
    <t>050-026-300-010-01</t>
  </si>
  <si>
    <t>COM</t>
  </si>
  <si>
    <t>Garfield Twp</t>
  </si>
  <si>
    <t>130-T05-000-008-01</t>
  </si>
  <si>
    <t>COMM</t>
  </si>
  <si>
    <t>Portsmouth Twp</t>
  </si>
  <si>
    <t>130-F10-000-007-29</t>
  </si>
  <si>
    <t>130-004-300-130-00</t>
  </si>
  <si>
    <t>130-004-300-170-00</t>
  </si>
  <si>
    <t>070-049-400-100-00</t>
  </si>
  <si>
    <t>Hampton Twp</t>
  </si>
  <si>
    <t>070-026-200-095-00</t>
  </si>
  <si>
    <t>070-057-200-045-01</t>
  </si>
  <si>
    <t>Totals:</t>
  </si>
  <si>
    <t>Sale. Ratio =&gt;</t>
  </si>
  <si>
    <t>E.C.F. =&gt;</t>
  </si>
  <si>
    <t>Std. Deviation=&gt;</t>
  </si>
  <si>
    <t>ECF Used for 2024:</t>
  </si>
  <si>
    <t>Std. Dev. =&gt;</t>
  </si>
  <si>
    <t>Ave. E.C.F. =&gt;</t>
  </si>
  <si>
    <t>Used ECF between 0.431 and 0.711 closest to the single commercial sale ECF in Merritt, 0.488.</t>
  </si>
  <si>
    <t xml:space="preserve">Only 2 Industrial parcels in Merritt have buildings, remaining are Consumers Energy. </t>
  </si>
  <si>
    <t>Zero Industrial sales in Merritt within the sale study time frame.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</si>
</sst>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0" fontId="0" fillId="0" borderId="0" xfId="0" quotePrefix="1"/>
    <xf numFmtId="2" fontId="0" fillId="0" borderId="0" xfId="0" quotePrefix="1" applyNumberForma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D3E8-CE45-4C3F-8C65-3AD4F539ED02}">
  <dimension ref="A1:Q18"/>
  <sheetViews>
    <sheetView tabSelected="1" workbookViewId="0">
      <selection activeCell="F26" sqref="F26"/>
    </sheetView>
  </sheetViews>
  <sheetFormatPr defaultRowHeight="15" x14ac:dyDescent="0.25"/>
  <cols>
    <col min="1" max="1" width="18.42578125" customWidth="1"/>
    <col min="2" max="2" width="12.5703125" customWidth="1"/>
    <col min="3" max="3" width="13" customWidth="1"/>
    <col min="5" max="5" width="18.28515625" customWidth="1"/>
    <col min="6" max="6" width="15.140625" customWidth="1"/>
    <col min="7" max="7" width="12.42578125" customWidth="1"/>
    <col min="9" max="9" width="14.28515625" customWidth="1"/>
    <col min="10" max="10" width="12.85546875" customWidth="1"/>
    <col min="11" max="11" width="13.7109375" customWidth="1"/>
    <col min="12" max="12" width="14" customWidth="1"/>
  </cols>
  <sheetData>
    <row r="1" spans="1:17" x14ac:dyDescent="0.25">
      <c r="D1" s="1" t="s">
        <v>0</v>
      </c>
    </row>
    <row r="2" spans="1:17" x14ac:dyDescent="0.25">
      <c r="A2" t="s">
        <v>1</v>
      </c>
      <c r="B2" s="2" t="s">
        <v>2</v>
      </c>
      <c r="C2" s="3" t="s">
        <v>3</v>
      </c>
      <c r="D2" t="s">
        <v>4</v>
      </c>
      <c r="E2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5" t="s">
        <v>13</v>
      </c>
      <c r="N2" s="4" t="s">
        <v>14</v>
      </c>
      <c r="O2" s="4" t="s">
        <v>15</v>
      </c>
      <c r="P2" t="s">
        <v>16</v>
      </c>
      <c r="Q2" t="s">
        <v>17</v>
      </c>
    </row>
    <row r="3" spans="1:17" x14ac:dyDescent="0.25">
      <c r="A3" t="s">
        <v>18</v>
      </c>
      <c r="B3" s="2">
        <v>44974</v>
      </c>
      <c r="C3" s="3">
        <v>95000</v>
      </c>
      <c r="D3" t="s">
        <v>19</v>
      </c>
      <c r="E3" t="s">
        <v>20</v>
      </c>
      <c r="F3" s="3">
        <v>95000</v>
      </c>
      <c r="G3" s="3">
        <v>53250</v>
      </c>
      <c r="H3" s="4">
        <f t="shared" ref="H3:H9" si="0">G3/F3*100</f>
        <v>56.052631578947363</v>
      </c>
      <c r="I3" s="3">
        <v>111405</v>
      </c>
      <c r="J3" s="3">
        <v>48581</v>
      </c>
      <c r="K3" s="3">
        <f>F3-J3</f>
        <v>46419</v>
      </c>
      <c r="L3" s="3">
        <v>95187.878790000002</v>
      </c>
      <c r="M3" s="6">
        <f>K3/L3</f>
        <v>0.48765662802937221</v>
      </c>
      <c r="N3" s="4">
        <v>2144</v>
      </c>
      <c r="O3" s="4">
        <f>K3/N3</f>
        <v>21.650652985074625</v>
      </c>
      <c r="P3" s="7" t="s">
        <v>21</v>
      </c>
      <c r="Q3" t="s">
        <v>22</v>
      </c>
    </row>
    <row r="4" spans="1:17" x14ac:dyDescent="0.25">
      <c r="A4" t="s">
        <v>23</v>
      </c>
      <c r="B4" s="2">
        <v>44978</v>
      </c>
      <c r="C4" s="3">
        <v>125000</v>
      </c>
      <c r="D4" t="s">
        <v>19</v>
      </c>
      <c r="E4" t="s">
        <v>20</v>
      </c>
      <c r="F4" s="3">
        <v>125000</v>
      </c>
      <c r="G4" s="3">
        <v>60750</v>
      </c>
      <c r="H4" s="4">
        <f t="shared" si="0"/>
        <v>48.6</v>
      </c>
      <c r="I4" s="3">
        <v>142321</v>
      </c>
      <c r="J4" s="3">
        <v>22874</v>
      </c>
      <c r="K4" s="3">
        <v>102126</v>
      </c>
      <c r="L4" s="3">
        <v>159689</v>
      </c>
      <c r="M4" s="5">
        <v>0.64</v>
      </c>
      <c r="N4" s="4">
        <v>37.96</v>
      </c>
      <c r="O4" s="3">
        <v>26.9</v>
      </c>
      <c r="P4" s="8" t="s">
        <v>24</v>
      </c>
      <c r="Q4" t="s">
        <v>25</v>
      </c>
    </row>
    <row r="5" spans="1:17" x14ac:dyDescent="0.25">
      <c r="A5" t="s">
        <v>26</v>
      </c>
      <c r="B5" s="2">
        <v>44713</v>
      </c>
      <c r="C5" s="3">
        <v>70000</v>
      </c>
      <c r="D5" t="s">
        <v>19</v>
      </c>
      <c r="E5" t="s">
        <v>20</v>
      </c>
      <c r="F5" s="3">
        <v>70000</v>
      </c>
      <c r="G5" s="3">
        <v>55300</v>
      </c>
      <c r="H5" s="4">
        <f t="shared" si="0"/>
        <v>79</v>
      </c>
      <c r="I5" s="3">
        <v>83602</v>
      </c>
      <c r="J5" s="3">
        <v>14546</v>
      </c>
      <c r="K5" s="3">
        <v>55454</v>
      </c>
      <c r="L5" s="3">
        <v>92321</v>
      </c>
      <c r="M5" s="5">
        <v>0.60099999999999998</v>
      </c>
      <c r="N5" s="4">
        <v>2400</v>
      </c>
      <c r="O5" s="4">
        <v>23.11</v>
      </c>
      <c r="P5" s="7" t="s">
        <v>27</v>
      </c>
      <c r="Q5" t="s">
        <v>28</v>
      </c>
    </row>
    <row r="6" spans="1:17" x14ac:dyDescent="0.25">
      <c r="A6" t="s">
        <v>29</v>
      </c>
      <c r="B6" s="2">
        <v>44565</v>
      </c>
      <c r="C6" s="3">
        <v>80000</v>
      </c>
      <c r="D6" t="s">
        <v>19</v>
      </c>
      <c r="E6" t="s">
        <v>20</v>
      </c>
      <c r="F6" s="3">
        <v>80000</v>
      </c>
      <c r="G6" s="3">
        <v>51400</v>
      </c>
      <c r="H6" s="4">
        <f t="shared" si="0"/>
        <v>64.25</v>
      </c>
      <c r="I6" s="3">
        <v>93660</v>
      </c>
      <c r="J6" s="3">
        <v>19892</v>
      </c>
      <c r="K6" s="3">
        <v>60108</v>
      </c>
      <c r="L6" s="3">
        <v>98650</v>
      </c>
      <c r="M6" s="5">
        <v>0.60899999999999999</v>
      </c>
      <c r="N6" s="4">
        <v>1708</v>
      </c>
      <c r="O6" s="3">
        <v>35.19</v>
      </c>
      <c r="P6" s="8" t="s">
        <v>27</v>
      </c>
      <c r="Q6" t="s">
        <v>28</v>
      </c>
    </row>
    <row r="7" spans="1:17" x14ac:dyDescent="0.25">
      <c r="A7" t="s">
        <v>30</v>
      </c>
      <c r="B7" s="2">
        <v>45008</v>
      </c>
      <c r="C7" s="3">
        <v>285000</v>
      </c>
      <c r="D7" t="s">
        <v>19</v>
      </c>
      <c r="E7" t="s">
        <v>20</v>
      </c>
      <c r="F7" s="3">
        <v>285000</v>
      </c>
      <c r="G7" s="3">
        <v>128200</v>
      </c>
      <c r="H7" s="4">
        <f t="shared" si="0"/>
        <v>44.982456140350877</v>
      </c>
      <c r="I7" s="3">
        <v>271347</v>
      </c>
      <c r="J7" s="3">
        <v>16284</v>
      </c>
      <c r="K7" s="3">
        <v>268716</v>
      </c>
      <c r="L7" s="3">
        <v>340993</v>
      </c>
      <c r="M7" s="5">
        <v>0.78800000000000003</v>
      </c>
      <c r="N7" s="4">
        <v>21280</v>
      </c>
      <c r="O7" s="3">
        <v>12.63</v>
      </c>
      <c r="P7" s="8" t="s">
        <v>27</v>
      </c>
      <c r="Q7" t="s">
        <v>28</v>
      </c>
    </row>
    <row r="8" spans="1:17" x14ac:dyDescent="0.25">
      <c r="A8" t="s">
        <v>31</v>
      </c>
      <c r="B8" s="2">
        <v>44907</v>
      </c>
      <c r="C8" s="3">
        <v>60900</v>
      </c>
      <c r="D8" t="s">
        <v>19</v>
      </c>
      <c r="E8" t="s">
        <v>20</v>
      </c>
      <c r="F8" s="3">
        <v>60900</v>
      </c>
      <c r="G8" s="3">
        <v>33300</v>
      </c>
      <c r="H8" s="4">
        <f t="shared" si="0"/>
        <v>54.679802955665025</v>
      </c>
      <c r="I8" s="3">
        <v>54219</v>
      </c>
      <c r="J8" s="3">
        <v>11686</v>
      </c>
      <c r="K8" s="3">
        <v>49214</v>
      </c>
      <c r="L8" s="3">
        <v>56862</v>
      </c>
      <c r="M8" s="5">
        <v>0.86499999999999999</v>
      </c>
      <c r="N8" s="4">
        <v>1200</v>
      </c>
      <c r="O8" s="3">
        <v>41.01</v>
      </c>
      <c r="P8" s="8" t="s">
        <v>27</v>
      </c>
      <c r="Q8" t="s">
        <v>28</v>
      </c>
    </row>
    <row r="9" spans="1:17" x14ac:dyDescent="0.25">
      <c r="A9" t="s">
        <v>32</v>
      </c>
      <c r="B9" s="2">
        <v>44433</v>
      </c>
      <c r="C9" s="3">
        <v>127000</v>
      </c>
      <c r="D9" t="s">
        <v>19</v>
      </c>
      <c r="E9" t="s">
        <v>20</v>
      </c>
      <c r="F9" s="3">
        <v>127000</v>
      </c>
      <c r="G9" s="3">
        <v>107100</v>
      </c>
      <c r="H9" s="4">
        <f t="shared" si="0"/>
        <v>84.330708661417319</v>
      </c>
      <c r="I9" s="3">
        <v>123220</v>
      </c>
      <c r="J9" s="3">
        <v>11088</v>
      </c>
      <c r="K9" s="3">
        <v>115912</v>
      </c>
      <c r="L9" s="3">
        <v>149909</v>
      </c>
      <c r="M9" s="5">
        <v>0.77300000000000002</v>
      </c>
      <c r="N9" s="4">
        <v>3666</v>
      </c>
      <c r="O9" s="3">
        <v>31.62</v>
      </c>
      <c r="P9" s="8" t="s">
        <v>27</v>
      </c>
      <c r="Q9" t="s">
        <v>33</v>
      </c>
    </row>
    <row r="10" spans="1:17" x14ac:dyDescent="0.25">
      <c r="A10" t="s">
        <v>34</v>
      </c>
      <c r="B10" s="2">
        <v>44827</v>
      </c>
      <c r="C10" s="3">
        <v>150000</v>
      </c>
      <c r="D10" t="s">
        <v>19</v>
      </c>
      <c r="E10" t="s">
        <v>20</v>
      </c>
      <c r="F10" s="3">
        <v>150000</v>
      </c>
      <c r="G10" s="3">
        <v>53800</v>
      </c>
      <c r="H10" s="4">
        <v>35.869999999999997</v>
      </c>
      <c r="I10" s="3">
        <v>143155</v>
      </c>
      <c r="J10" s="3">
        <v>3414</v>
      </c>
      <c r="K10" s="3">
        <v>146586</v>
      </c>
      <c r="L10" s="3">
        <v>186820</v>
      </c>
      <c r="M10" s="5">
        <v>0.78500000000000003</v>
      </c>
      <c r="N10" s="4">
        <v>1253</v>
      </c>
      <c r="O10" s="3">
        <v>116.99</v>
      </c>
      <c r="P10" s="8" t="s">
        <v>27</v>
      </c>
      <c r="Q10" t="s">
        <v>33</v>
      </c>
    </row>
    <row r="11" spans="1:17" x14ac:dyDescent="0.25">
      <c r="A11" t="s">
        <v>35</v>
      </c>
      <c r="B11" s="2">
        <v>44432</v>
      </c>
      <c r="C11" s="3">
        <v>196000</v>
      </c>
      <c r="D11" t="s">
        <v>19</v>
      </c>
      <c r="E11" t="s">
        <v>20</v>
      </c>
      <c r="F11" s="3">
        <v>196000</v>
      </c>
      <c r="G11" s="3">
        <v>80600</v>
      </c>
      <c r="H11" s="4">
        <v>41.12</v>
      </c>
      <c r="I11" s="3">
        <v>190155</v>
      </c>
      <c r="J11" s="3">
        <v>148718</v>
      </c>
      <c r="K11" s="3">
        <v>47282</v>
      </c>
      <c r="L11" s="3">
        <v>55397</v>
      </c>
      <c r="M11" s="5">
        <v>0.85399999999999998</v>
      </c>
      <c r="N11" s="4">
        <v>2336</v>
      </c>
      <c r="O11" s="3">
        <v>20.239999999999998</v>
      </c>
      <c r="P11" s="8" t="s">
        <v>27</v>
      </c>
      <c r="Q11" t="s">
        <v>33</v>
      </c>
    </row>
    <row r="12" spans="1:17" x14ac:dyDescent="0.25">
      <c r="B12" s="2" t="s">
        <v>36</v>
      </c>
      <c r="C12" s="3">
        <f>+SUM(C3:C11)</f>
        <v>1188900</v>
      </c>
      <c r="F12" s="3">
        <f>+SUM(F3:F11)</f>
        <v>1188900</v>
      </c>
      <c r="G12" s="3">
        <f>+SUM(G3:G11)</f>
        <v>623700</v>
      </c>
      <c r="H12" s="4"/>
      <c r="I12" s="3">
        <f>+SUM(I3:I11)</f>
        <v>1213084</v>
      </c>
      <c r="J12" s="3"/>
      <c r="K12" s="3">
        <f>+SUM(K3:K7)</f>
        <v>532823</v>
      </c>
      <c r="L12" s="3">
        <f>+SUM(L3:L11)</f>
        <v>1235828.87879</v>
      </c>
      <c r="M12" s="5"/>
      <c r="N12" s="4"/>
      <c r="O12" s="4">
        <f>AVERAGE(O3:O3)</f>
        <v>21.650652985074625</v>
      </c>
    </row>
    <row r="13" spans="1:17" x14ac:dyDescent="0.25">
      <c r="B13" s="2"/>
      <c r="C13" s="3"/>
      <c r="F13" s="3"/>
      <c r="G13" s="3" t="s">
        <v>37</v>
      </c>
      <c r="H13" s="4">
        <f>G12/F12*100</f>
        <v>52.460257380772148</v>
      </c>
      <c r="I13" s="3"/>
      <c r="J13" s="3"/>
      <c r="K13" s="3"/>
      <c r="L13" s="3" t="s">
        <v>38</v>
      </c>
      <c r="M13" s="6">
        <f>K12/L12</f>
        <v>0.43114626073610368</v>
      </c>
      <c r="N13" s="4"/>
      <c r="O13" s="4" t="s">
        <v>39</v>
      </c>
      <c r="P13" s="5">
        <f>STDEV(M3:M11)</f>
        <v>0.13078597791070826</v>
      </c>
    </row>
    <row r="14" spans="1:17" x14ac:dyDescent="0.25">
      <c r="B14" s="2"/>
      <c r="C14" s="9" t="s">
        <v>40</v>
      </c>
      <c r="F14" s="3"/>
      <c r="G14" s="3" t="s">
        <v>41</v>
      </c>
      <c r="H14" s="4">
        <f>STDEV(H3:H11)</f>
        <v>16.589012539099038</v>
      </c>
      <c r="I14" s="3"/>
      <c r="J14" s="3"/>
      <c r="K14" s="3"/>
      <c r="L14" s="3" t="s">
        <v>42</v>
      </c>
      <c r="M14" s="6">
        <f>AVERAGE(M3:M11)</f>
        <v>0.71140629200326366</v>
      </c>
      <c r="N14" s="4"/>
      <c r="O14" s="4"/>
    </row>
    <row r="15" spans="1:17" x14ac:dyDescent="0.25">
      <c r="C15" s="6">
        <v>0.5</v>
      </c>
    </row>
    <row r="16" spans="1:17" x14ac:dyDescent="0.25">
      <c r="C16" t="s">
        <v>43</v>
      </c>
    </row>
    <row r="17" spans="3:3" x14ac:dyDescent="0.25">
      <c r="C17" t="s">
        <v>44</v>
      </c>
    </row>
    <row r="18" spans="3:3" x14ac:dyDescent="0.25">
      <c r="C18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M24IndECF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Zaucha</dc:creator>
  <cp:lastModifiedBy>Tina Fleischmann</cp:lastModifiedBy>
  <dcterms:created xsi:type="dcterms:W3CDTF">2024-05-13T14:51:57Z</dcterms:created>
  <dcterms:modified xsi:type="dcterms:W3CDTF">2024-05-14T16:20:36Z</dcterms:modified>
</cp:coreProperties>
</file>